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n\Desktop\Circular\"/>
    </mc:Choice>
  </mc:AlternateContent>
  <xr:revisionPtr revIDLastSave="0" documentId="13_ncr:1_{5C0FFC3B-75E5-42D4-881D-BC432776064D}" xr6:coauthVersionLast="47" xr6:coauthVersionMax="47" xr10:uidLastSave="{00000000-0000-0000-0000-000000000000}"/>
  <bookViews>
    <workbookView xWindow="-120" yWindow="-120" windowWidth="29040" windowHeight="15840" xr2:uid="{4EBD35ED-C5CF-4BE4-B999-3357541248E7}"/>
  </bookViews>
  <sheets>
    <sheet name="Tabla de Valores año 2025" sheetId="13" r:id="rId1"/>
    <sheet name="Cartola uso Grupo" sheetId="51" r:id="rId2"/>
    <sheet name="Cartola uso Intermediador" sheetId="5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51" l="1"/>
  <c r="J20" i="51" s="1"/>
  <c r="I19" i="51"/>
  <c r="J19" i="51" s="1"/>
  <c r="I18" i="51"/>
  <c r="J18" i="51" s="1"/>
  <c r="I17" i="51"/>
  <c r="J17" i="51" s="1"/>
  <c r="I16" i="51"/>
  <c r="I15" i="51"/>
  <c r="I14" i="51"/>
  <c r="F15" i="51"/>
  <c r="H15" i="51" s="1"/>
  <c r="J15" i="51" s="1"/>
  <c r="J16" i="51"/>
  <c r="J23" i="52"/>
  <c r="J22" i="52"/>
  <c r="J21" i="52"/>
  <c r="J20" i="52"/>
  <c r="J19" i="52"/>
  <c r="J18" i="52"/>
  <c r="J17" i="52"/>
  <c r="J16" i="52"/>
  <c r="J15" i="52"/>
  <c r="J14" i="52"/>
  <c r="G21" i="51"/>
  <c r="H20" i="51"/>
  <c r="F19" i="51"/>
  <c r="H19" i="51" s="1"/>
  <c r="F18" i="51"/>
  <c r="H18" i="51" s="1"/>
  <c r="F17" i="51"/>
  <c r="H17" i="51" s="1"/>
  <c r="F16" i="51"/>
  <c r="H16" i="51" s="1"/>
  <c r="F20" i="51"/>
  <c r="F14" i="51"/>
  <c r="H14" i="51" s="1"/>
  <c r="J14" i="51" s="1"/>
  <c r="I23" i="52"/>
  <c r="I22" i="52"/>
  <c r="I21" i="52"/>
  <c r="I20" i="52"/>
  <c r="I19" i="52"/>
  <c r="I18" i="52"/>
  <c r="I17" i="52"/>
  <c r="I16" i="52"/>
  <c r="I15" i="52"/>
  <c r="I24" i="52" s="1"/>
  <c r="I14" i="52"/>
  <c r="F21" i="52"/>
  <c r="H21" i="52" s="1"/>
  <c r="F20" i="52"/>
  <c r="H20" i="52" s="1"/>
  <c r="F19" i="52"/>
  <c r="H19" i="52" s="1"/>
  <c r="F17" i="52"/>
  <c r="H17" i="52" s="1"/>
  <c r="F16" i="52"/>
  <c r="H16" i="52" s="1"/>
  <c r="F15" i="52"/>
  <c r="H15" i="52" s="1"/>
  <c r="F14" i="52"/>
  <c r="H14" i="52" s="1"/>
  <c r="F18" i="52"/>
  <c r="H18" i="52"/>
  <c r="C36" i="52"/>
  <c r="G24" i="52"/>
  <c r="F23" i="52"/>
  <c r="H23" i="52"/>
  <c r="F22" i="52"/>
  <c r="H22" i="52"/>
  <c r="C31" i="51"/>
  <c r="I21" i="51" l="1"/>
  <c r="H21" i="51"/>
  <c r="E23" i="51" s="1"/>
  <c r="J21" i="51"/>
  <c r="H24" i="52"/>
  <c r="E26" i="52" s="1"/>
  <c r="L17" i="51" l="1"/>
  <c r="K17" i="51"/>
  <c r="L19" i="51"/>
  <c r="K19" i="51"/>
  <c r="L18" i="51"/>
  <c r="K18" i="51"/>
  <c r="L15" i="51"/>
  <c r="K15" i="51"/>
  <c r="L16" i="51"/>
  <c r="K16" i="51"/>
  <c r="L20" i="51"/>
  <c r="K20" i="51"/>
  <c r="L17" i="52"/>
  <c r="K17" i="52"/>
  <c r="L18" i="52"/>
  <c r="K18" i="52"/>
  <c r="K23" i="52"/>
  <c r="L23" i="52"/>
  <c r="K14" i="51"/>
  <c r="L14" i="51"/>
  <c r="L16" i="52"/>
  <c r="K16" i="52"/>
  <c r="K22" i="52"/>
  <c r="L22" i="52"/>
  <c r="L14" i="52"/>
  <c r="K14" i="52"/>
  <c r="J24" i="52"/>
  <c r="L21" i="52"/>
  <c r="K21" i="52"/>
  <c r="K20" i="52"/>
  <c r="L20" i="52"/>
  <c r="K15" i="52"/>
  <c r="L15" i="52"/>
  <c r="L19" i="52"/>
  <c r="K19" i="52"/>
  <c r="L21" i="51" l="1"/>
  <c r="K21" i="51"/>
  <c r="N15" i="51"/>
  <c r="M15" i="51"/>
  <c r="N20" i="51"/>
  <c r="M20" i="51"/>
  <c r="N16" i="51"/>
  <c r="M16" i="51"/>
  <c r="N18" i="51"/>
  <c r="M18" i="51"/>
  <c r="N19" i="51"/>
  <c r="M19" i="51"/>
  <c r="N17" i="51"/>
  <c r="M17" i="51"/>
  <c r="N16" i="52"/>
  <c r="M16" i="52"/>
  <c r="N15" i="52"/>
  <c r="M15" i="52"/>
  <c r="N20" i="52"/>
  <c r="M20" i="52"/>
  <c r="M14" i="51"/>
  <c r="N14" i="51"/>
  <c r="M21" i="52"/>
  <c r="N21" i="52"/>
  <c r="M23" i="52"/>
  <c r="N23" i="52"/>
  <c r="N18" i="52"/>
  <c r="M18" i="52"/>
  <c r="K24" i="52"/>
  <c r="N14" i="52"/>
  <c r="M14" i="52"/>
  <c r="L24" i="52"/>
  <c r="N17" i="52"/>
  <c r="M17" i="52"/>
  <c r="N19" i="52"/>
  <c r="M19" i="52"/>
  <c r="N22" i="52"/>
  <c r="M22" i="52"/>
  <c r="N21" i="51" l="1"/>
  <c r="M21" i="51"/>
  <c r="M24" i="52"/>
  <c r="N24" i="52"/>
  <c r="E27" i="52"/>
  <c r="E28" i="52"/>
</calcChain>
</file>

<file path=xl/sharedStrings.xml><?xml version="1.0" encoding="utf-8"?>
<sst xmlns="http://schemas.openxmlformats.org/spreadsheetml/2006/main" count="102" uniqueCount="61">
  <si>
    <t>CÓDIGO</t>
  </si>
  <si>
    <t>ESCRIBIR AQUÍ</t>
  </si>
  <si>
    <t>GRUPO</t>
  </si>
  <si>
    <t>DISTRITO</t>
  </si>
  <si>
    <t>FECHA</t>
  </si>
  <si>
    <t>A DEPOSITAR OF.NAC.</t>
  </si>
  <si>
    <t>ASOCIACION DE GUIAS Y SCOUTS DE CHILE</t>
  </si>
  <si>
    <t>REGISTRO INSTITUCIONAL</t>
  </si>
  <si>
    <t>CARTOLA DE REGISTRO</t>
  </si>
  <si>
    <t>ZONA</t>
  </si>
  <si>
    <t>RESPONSABLE DEL PAGO</t>
  </si>
  <si>
    <t>CATEGORIA</t>
  </si>
  <si>
    <t>%</t>
  </si>
  <si>
    <t>A</t>
  </si>
  <si>
    <t>B</t>
  </si>
  <si>
    <t>D</t>
  </si>
  <si>
    <t>E</t>
  </si>
  <si>
    <t>C</t>
  </si>
  <si>
    <t>DIRECCIÓN DE DESARROLLO INSTITUCIONAL</t>
  </si>
  <si>
    <t>TIPO DE PAGO</t>
  </si>
  <si>
    <t>CUENTA CORRIENTE</t>
  </si>
  <si>
    <t>FECHA TRANSACCIÓN</t>
  </si>
  <si>
    <t>Seguro</t>
  </si>
  <si>
    <t>Fecha</t>
  </si>
  <si>
    <t>Cantidad</t>
  </si>
  <si>
    <t>Total a Pagar</t>
  </si>
  <si>
    <t>NO ESCRIBIR SOBRE FORMULAS DE CÁLCULO</t>
  </si>
  <si>
    <t>CUOTA SOCIAL (uso interno OF. NAC.)</t>
  </si>
  <si>
    <t xml:space="preserve">Para realizar el pago de las cuotas de Registro, deben depositar o transferir en la cuenta corriente </t>
  </si>
  <si>
    <t xml:space="preserve">Neto </t>
  </si>
  <si>
    <t>TRANSFERENCIA BANCARIA</t>
  </si>
  <si>
    <t>BANCO SANTANDER N° 6314989-6</t>
  </si>
  <si>
    <t>TOTAL</t>
  </si>
  <si>
    <t>Valor cuota</t>
  </si>
  <si>
    <t xml:space="preserve"> Categoría</t>
  </si>
  <si>
    <t>RECUERDEN INFORMAR TODOS LOS DEPÓSITOS O TRANSFERENCIAS EFECTUADAS (MONTO, FECHA Y OFICINA O SUCURSAL)</t>
  </si>
  <si>
    <t xml:space="preserve">a)    La cuota de Registro Institucional que pagara cada miembro de la institución será el determinado </t>
  </si>
  <si>
    <t>pagadas por concepto de Registro Institucional.</t>
  </si>
  <si>
    <t>(Monto a pagar a Oficina Nacional)</t>
  </si>
  <si>
    <t>MONTO</t>
  </si>
  <si>
    <t>quedando por categoría los siguientes montos:</t>
  </si>
  <si>
    <r>
      <rPr>
        <b/>
        <sz val="12"/>
        <rFont val="Calibri"/>
        <family val="2"/>
      </rPr>
      <t>Banco Santander N° 6314989-6</t>
    </r>
    <r>
      <rPr>
        <sz val="12"/>
        <rFont val="Calibri"/>
        <family val="2"/>
      </rPr>
      <t>, a nombre de</t>
    </r>
    <r>
      <rPr>
        <b/>
        <sz val="12"/>
        <rFont val="Calibri"/>
        <family val="2"/>
      </rPr>
      <t xml:space="preserve"> Inversiones e Inmobiliaria BP S.A., RUT 76.981.280-6</t>
    </r>
  </si>
  <si>
    <r>
      <t xml:space="preserve">y hacer llegar copia de la transferencia o comprobante de depósito a: </t>
    </r>
    <r>
      <rPr>
        <b/>
        <sz val="12"/>
        <rFont val="Calibri"/>
        <family val="2"/>
      </rPr>
      <t>registro@guiasyscoutschile.cl</t>
    </r>
  </si>
  <si>
    <t>SUBTOTAL</t>
  </si>
  <si>
    <t>(Monto a pagar por Distrito Intermediador a Oficina Nacional)</t>
  </si>
  <si>
    <t>b)    El porcentaje destinado a los Distritos será de un 15% calculado sobre el monto neto de las cuotas</t>
  </si>
  <si>
    <t>b)    El porcentaje destinado a los Distritos será de un 3% calculado sobre el monto neto de las cuotas</t>
  </si>
  <si>
    <t>15% Distritos</t>
  </si>
  <si>
    <t>3% ZONA</t>
  </si>
  <si>
    <t>MENOS 15% DISTRITO</t>
  </si>
  <si>
    <r>
      <t>N° REGISTRO</t>
    </r>
    <r>
      <rPr>
        <b/>
        <sz val="8"/>
        <rFont val="Calibri"/>
        <family val="2"/>
      </rPr>
      <t xml:space="preserve"> (NUMERO PROPORCIONADO POR EL SISTEMA)</t>
    </r>
  </si>
  <si>
    <r>
      <t xml:space="preserve">N° REGISTRO </t>
    </r>
    <r>
      <rPr>
        <b/>
        <sz val="8"/>
        <rFont val="Calibri"/>
        <family val="2"/>
      </rPr>
      <t>(NUMERO PROPORCIONADO POR EL SISTEMA)</t>
    </r>
  </si>
  <si>
    <t>VALOR CUOTA REGISTRO AÑO 2025</t>
  </si>
  <si>
    <t>En la 112ª Asamblea Nacional Ordinaria, la cuota quedó determinada de la siguiente manera:</t>
  </si>
  <si>
    <t>VALORES REGISTRO INSTITUCIONAL AÑO 2025</t>
  </si>
  <si>
    <t>Valores aplicables hasta enero de 2026</t>
  </si>
  <si>
    <t>a</t>
  </si>
  <si>
    <t>° INFORME DE REGISTRO AÑO 2025</t>
  </si>
  <si>
    <t>INFORME DE REGISTRO AÑO 2025</t>
  </si>
  <si>
    <t>para el primer tramo durante todo el año 2025.</t>
  </si>
  <si>
    <t xml:space="preserve">El valor de la cuota se ha calculado considerando un 28% del valor de la UTM del mes de mayo de 2024,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</si>
</sst>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\ #,##0;[Red]\-&quot;$&quot;\ #,##0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&quot;$&quot;* #,##0_-;\-&quot;$&quot;* #,##0_-;_-&quot;$&quot;* &quot;-&quot;??_-;_-@_-"/>
    <numFmt numFmtId="168" formatCode="&quot;$&quot;\ #,##0"/>
    <numFmt numFmtId="169" formatCode="_(* #,##0_);_(* \(#,##0\);_(* &quot;-&quot;??_);_(@_)"/>
    <numFmt numFmtId="170" formatCode="_-[$$-340A]\ * #,##0_-;\-[$$-340A]\ * #,##0_-;_-[$$-340A]\ * &quot;-&quot;_-;_-@_-"/>
    <numFmt numFmtId="171" formatCode="_ [$$-340A]* #,##0_ ;_ [$$-340A]* \-#,##0_ ;_ [$$-340A]* &quot;-&quot;_ ;_ @_ 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70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0" fontId="9" fillId="0" borderId="7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170" fontId="6" fillId="0" borderId="0" xfId="0" applyNumberFormat="1" applyFont="1" applyAlignment="1">
      <alignment vertical="center"/>
    </xf>
    <xf numFmtId="169" fontId="9" fillId="0" borderId="0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0" fillId="0" borderId="0" xfId="0" applyNumberFormat="1" applyFont="1"/>
    <xf numFmtId="0" fontId="6" fillId="2" borderId="2" xfId="0" applyFont="1" applyFill="1" applyBorder="1"/>
    <xf numFmtId="170" fontId="6" fillId="2" borderId="3" xfId="0" applyNumberFormat="1" applyFont="1" applyFill="1" applyBorder="1"/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right"/>
    </xf>
    <xf numFmtId="14" fontId="6" fillId="0" borderId="8" xfId="0" applyNumberFormat="1" applyFont="1" applyBorder="1" applyAlignment="1">
      <alignment horizontal="left"/>
    </xf>
    <xf numFmtId="14" fontId="6" fillId="0" borderId="8" xfId="0" applyNumberFormat="1" applyFont="1" applyBorder="1" applyAlignment="1">
      <alignment horizontal="center"/>
    </xf>
    <xf numFmtId="14" fontId="6" fillId="0" borderId="0" xfId="0" applyNumberFormat="1" applyFont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7" fontId="6" fillId="0" borderId="8" xfId="4" applyNumberFormat="1" applyFont="1" applyFill="1" applyBorder="1" applyAlignment="1" applyProtection="1">
      <alignment horizontal="left"/>
    </xf>
    <xf numFmtId="167" fontId="6" fillId="0" borderId="14" xfId="4" applyNumberFormat="1" applyFont="1" applyFill="1" applyBorder="1" applyAlignment="1" applyProtection="1">
      <alignment horizontal="left"/>
    </xf>
    <xf numFmtId="167" fontId="14" fillId="0" borderId="18" xfId="0" applyNumberFormat="1" applyFont="1" applyBorder="1" applyAlignment="1">
      <alignment horizontal="left" vertical="center" wrapText="1"/>
    </xf>
    <xf numFmtId="167" fontId="6" fillId="0" borderId="18" xfId="0" applyNumberFormat="1" applyFont="1" applyBorder="1" applyAlignment="1">
      <alignment horizontal="left" vertical="center" wrapText="1"/>
    </xf>
    <xf numFmtId="167" fontId="14" fillId="0" borderId="11" xfId="0" applyNumberFormat="1" applyFont="1" applyBorder="1" applyAlignment="1">
      <alignment horizontal="left" vertical="center" wrapText="1"/>
    </xf>
    <xf numFmtId="167" fontId="6" fillId="0" borderId="11" xfId="0" applyNumberFormat="1" applyFont="1" applyBorder="1" applyAlignment="1">
      <alignment horizontal="left" vertical="center" wrapText="1"/>
    </xf>
    <xf numFmtId="168" fontId="12" fillId="0" borderId="4" xfId="0" applyNumberFormat="1" applyFont="1" applyBorder="1" applyAlignment="1">
      <alignment horizontal="center" vertical="center"/>
    </xf>
    <xf numFmtId="168" fontId="6" fillId="0" borderId="11" xfId="0" applyNumberFormat="1" applyFont="1" applyBorder="1" applyAlignment="1">
      <alignment horizontal="center" vertical="center" wrapText="1"/>
    </xf>
    <xf numFmtId="168" fontId="6" fillId="0" borderId="8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71" fontId="9" fillId="0" borderId="0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3" borderId="7" xfId="0" applyFont="1" applyFill="1" applyBorder="1" applyAlignment="1">
      <alignment horizontal="center" vertical="center" wrapText="1"/>
    </xf>
    <xf numFmtId="0" fontId="6" fillId="2" borderId="19" xfId="0" applyFont="1" applyFill="1" applyBorder="1"/>
    <xf numFmtId="0" fontId="17" fillId="3" borderId="7" xfId="0" applyFont="1" applyFill="1" applyBorder="1" applyAlignment="1">
      <alignment horizontal="center" vertical="center" wrapText="1"/>
    </xf>
    <xf numFmtId="170" fontId="9" fillId="2" borderId="8" xfId="0" applyNumberFormat="1" applyFont="1" applyFill="1" applyBorder="1"/>
    <xf numFmtId="170" fontId="9" fillId="2" borderId="7" xfId="0" applyNumberFormat="1" applyFont="1" applyFill="1" applyBorder="1"/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right"/>
    </xf>
    <xf numFmtId="14" fontId="6" fillId="0" borderId="29" xfId="0" applyNumberFormat="1" applyFont="1" applyBorder="1" applyAlignment="1">
      <alignment horizontal="left"/>
    </xf>
    <xf numFmtId="14" fontId="6" fillId="0" borderId="29" xfId="0" applyNumberFormat="1" applyFont="1" applyBorder="1" applyAlignment="1">
      <alignment horizontal="center"/>
    </xf>
    <xf numFmtId="14" fontId="6" fillId="0" borderId="31" xfId="0" applyNumberFormat="1" applyFont="1" applyBorder="1" applyAlignment="1">
      <alignment horizontal="center" vertical="center" wrapText="1"/>
    </xf>
    <xf numFmtId="168" fontId="6" fillId="0" borderId="29" xfId="0" applyNumberFormat="1" applyFont="1" applyBorder="1" applyAlignment="1">
      <alignment horizontal="center" vertical="center" wrapText="1"/>
    </xf>
    <xf numFmtId="167" fontId="6" fillId="0" borderId="29" xfId="4" applyNumberFormat="1" applyFont="1" applyFill="1" applyBorder="1" applyAlignment="1" applyProtection="1">
      <alignment horizontal="left"/>
    </xf>
    <xf numFmtId="1" fontId="6" fillId="0" borderId="10" xfId="0" applyNumberFormat="1" applyFont="1" applyBorder="1" applyAlignment="1">
      <alignment horizontal="right"/>
    </xf>
    <xf numFmtId="14" fontId="6" fillId="0" borderId="11" xfId="0" applyNumberFormat="1" applyFont="1" applyBorder="1" applyAlignment="1">
      <alignment horizontal="left"/>
    </xf>
    <xf numFmtId="14" fontId="6" fillId="0" borderId="11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 vertical="center" wrapText="1"/>
    </xf>
    <xf numFmtId="167" fontId="6" fillId="0" borderId="11" xfId="4" applyNumberFormat="1" applyFont="1" applyFill="1" applyBorder="1" applyAlignment="1" applyProtection="1">
      <alignment horizontal="left"/>
    </xf>
    <xf numFmtId="1" fontId="6" fillId="0" borderId="32" xfId="0" applyNumberFormat="1" applyFont="1" applyBorder="1" applyAlignment="1">
      <alignment horizontal="right"/>
    </xf>
    <xf numFmtId="14" fontId="6" fillId="0" borderId="30" xfId="0" applyNumberFormat="1" applyFont="1" applyBorder="1" applyAlignment="1">
      <alignment horizontal="left"/>
    </xf>
    <xf numFmtId="14" fontId="6" fillId="0" borderId="30" xfId="0" applyNumberFormat="1" applyFont="1" applyBorder="1" applyAlignment="1">
      <alignment horizontal="center"/>
    </xf>
    <xf numFmtId="14" fontId="6" fillId="0" borderId="32" xfId="0" applyNumberFormat="1" applyFont="1" applyBorder="1" applyAlignment="1">
      <alignment horizontal="center" vertical="center" wrapText="1"/>
    </xf>
    <xf numFmtId="168" fontId="6" fillId="0" borderId="30" xfId="0" applyNumberFormat="1" applyFont="1" applyBorder="1" applyAlignment="1">
      <alignment horizontal="center" vertical="center" wrapText="1"/>
    </xf>
    <xf numFmtId="167" fontId="6" fillId="0" borderId="30" xfId="4" applyNumberFormat="1" applyFont="1" applyFill="1" applyBorder="1" applyAlignment="1" applyProtection="1">
      <alignment horizontal="left"/>
    </xf>
    <xf numFmtId="0" fontId="10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171" fontId="9" fillId="0" borderId="6" xfId="1" applyNumberFormat="1" applyFont="1" applyFill="1" applyBorder="1" applyAlignment="1">
      <alignment horizontal="center" vertical="center"/>
    </xf>
    <xf numFmtId="171" fontId="9" fillId="0" borderId="24" xfId="1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14" fontId="6" fillId="0" borderId="17" xfId="0" applyNumberFormat="1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171" fontId="9" fillId="2" borderId="6" xfId="1" applyNumberFormat="1" applyFont="1" applyFill="1" applyBorder="1" applyAlignment="1">
      <alignment horizontal="center" vertical="center"/>
    </xf>
    <xf numFmtId="171" fontId="9" fillId="2" borderId="24" xfId="1" applyNumberFormat="1" applyFont="1" applyFill="1" applyBorder="1" applyAlignment="1">
      <alignment horizontal="center" vertical="center"/>
    </xf>
  </cellXfs>
  <cellStyles count="7">
    <cellStyle name="Millares" xfId="1" builtinId="3"/>
    <cellStyle name="Millares 2" xfId="2" xr:uid="{0AB5871C-4363-4BA8-B23D-4155C2D86C4A}"/>
    <cellStyle name="Millares 3" xfId="3" xr:uid="{7FB74160-BFF7-4995-A340-DA4C70042538}"/>
    <cellStyle name="Moneda" xfId="4" builtinId="4"/>
    <cellStyle name="Moneda 2" xfId="5" xr:uid="{7F81F46D-EF79-4319-B40F-74AA058C19BC}"/>
    <cellStyle name="Moneda 3" xfId="6" xr:uid="{EE332E18-1C31-43F2-89F5-C92D61D7CEAA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35719</xdr:colOff>
      <xdr:row>0</xdr:row>
      <xdr:rowOff>0</xdr:rowOff>
    </xdr:from>
    <xdr:to>
      <xdr:col>3</xdr:col>
      <xdr:colOff>1023936</xdr:colOff>
      <xdr:row>5</xdr:row>
      <xdr:rowOff>106375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391A0-77CE-44E7-83AB-3BAD8AED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032" y="0"/>
          <a:ext cx="988217" cy="1118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276225</xdr:colOff>
      <xdr:row>0</xdr:row>
      <xdr:rowOff>41062</xdr:rowOff>
    </xdr:from>
    <xdr:to>
      <xdr:col>14</xdr:col>
      <xdr:colOff>22726</xdr:colOff>
      <xdr:row>8</xdr:row>
      <xdr:rowOff>133529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999B9A-E7BA-4C7C-A7DA-B789492D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725" y="41062"/>
          <a:ext cx="1441951" cy="15688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1</xdr:row>
      <xdr:rowOff>31538</xdr:rowOff>
    </xdr:from>
    <xdr:to>
      <xdr:col>14</xdr:col>
      <xdr:colOff>32251</xdr:colOff>
      <xdr:row>9</xdr:row>
      <xdr:rowOff>104955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DCA77A-155A-9C60-0DBA-6C4EE7E1C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25075" y="193463"/>
          <a:ext cx="1441951" cy="1568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2532-3FDC-4F69-A90A-4DCB6C834FD5}">
  <sheetPr>
    <tabColor rgb="FFFFC000"/>
    <pageSetUpPr fitToPage="1"/>
  </sheetPr>
  <dimension ref="A1:F32"/>
  <sheetViews>
    <sheetView tabSelected="1" topLeftCell="A6" zoomScale="80" zoomScaleNormal="80" workbookViewId="0">
      <selection activeCell="B38" sqref="B38"/>
    </sheetView>
  </sheetViews>
  <sheetFormatPr baseColWidth="10" defaultColWidth="11.5703125" defaultRowHeight="15.75" x14ac:dyDescent="0.25"/>
  <cols>
    <col min="1" max="2" width="14.28515625" style="17" customWidth="1"/>
    <col min="3" max="3" width="66.140625" style="17" customWidth="1"/>
    <col min="4" max="4" width="15.42578125" style="17" customWidth="1"/>
    <col min="5" max="5" width="16.140625" style="17" customWidth="1"/>
    <col min="6" max="6" width="20" style="17" customWidth="1"/>
    <col min="7" max="16384" width="11.5703125" style="17"/>
  </cols>
  <sheetData>
    <row r="1" spans="1:6" x14ac:dyDescent="0.25">
      <c r="A1" s="16" t="s">
        <v>6</v>
      </c>
    </row>
    <row r="2" spans="1:6" x14ac:dyDescent="0.25">
      <c r="A2" s="17" t="s">
        <v>18</v>
      </c>
    </row>
    <row r="3" spans="1:6" x14ac:dyDescent="0.25">
      <c r="A3" s="17" t="s">
        <v>7</v>
      </c>
    </row>
    <row r="5" spans="1:6" ht="15.75" customHeight="1" x14ac:dyDescent="0.25">
      <c r="A5" s="84" t="s">
        <v>52</v>
      </c>
      <c r="B5" s="84"/>
      <c r="C5" s="84"/>
      <c r="D5" s="27"/>
      <c r="E5" s="27"/>
      <c r="F5" s="27"/>
    </row>
    <row r="6" spans="1:6" ht="15.75" customHeight="1" x14ac:dyDescent="0.25">
      <c r="A6" s="28"/>
      <c r="B6" s="28"/>
      <c r="C6" s="28"/>
      <c r="D6" s="27"/>
      <c r="E6" s="27"/>
      <c r="F6" s="27"/>
    </row>
    <row r="7" spans="1:6" x14ac:dyDescent="0.25">
      <c r="A7" s="17" t="s">
        <v>53</v>
      </c>
    </row>
    <row r="9" spans="1:6" x14ac:dyDescent="0.25">
      <c r="A9" s="17" t="s">
        <v>36</v>
      </c>
    </row>
    <row r="10" spans="1:6" x14ac:dyDescent="0.25">
      <c r="A10" s="17" t="s">
        <v>59</v>
      </c>
    </row>
    <row r="12" spans="1:6" x14ac:dyDescent="0.25">
      <c r="A12" s="17" t="s">
        <v>45</v>
      </c>
    </row>
    <row r="13" spans="1:6" x14ac:dyDescent="0.25">
      <c r="A13" s="17" t="s">
        <v>37</v>
      </c>
    </row>
    <row r="15" spans="1:6" x14ac:dyDescent="0.25">
      <c r="A15" s="17" t="s">
        <v>46</v>
      </c>
    </row>
    <row r="16" spans="1:6" x14ac:dyDescent="0.25">
      <c r="A16" s="17" t="s">
        <v>37</v>
      </c>
      <c r="C16" s="18"/>
    </row>
    <row r="17" spans="1:3" x14ac:dyDescent="0.25">
      <c r="C17" s="18"/>
    </row>
    <row r="18" spans="1:3" x14ac:dyDescent="0.25">
      <c r="A18" s="17" t="s">
        <v>60</v>
      </c>
      <c r="C18" s="18"/>
    </row>
    <row r="19" spans="1:3" x14ac:dyDescent="0.25">
      <c r="A19" s="17" t="s">
        <v>40</v>
      </c>
      <c r="C19" s="18"/>
    </row>
    <row r="20" spans="1:3" ht="16.5" thickBot="1" x14ac:dyDescent="0.3">
      <c r="C20" s="18"/>
    </row>
    <row r="21" spans="1:3" ht="19.5" thickBot="1" x14ac:dyDescent="0.35">
      <c r="A21" s="85" t="s">
        <v>54</v>
      </c>
      <c r="B21" s="86"/>
      <c r="C21" s="87"/>
    </row>
    <row r="22" spans="1:3" ht="40.5" customHeight="1" thickBot="1" x14ac:dyDescent="0.3">
      <c r="A22" s="53" t="s">
        <v>11</v>
      </c>
      <c r="B22" s="53" t="s">
        <v>12</v>
      </c>
      <c r="C22" s="54" t="s">
        <v>55</v>
      </c>
    </row>
    <row r="23" spans="1:3" ht="19.5" thickBot="1" x14ac:dyDescent="0.3">
      <c r="A23" s="22" t="s">
        <v>13</v>
      </c>
      <c r="B23" s="26">
        <v>100</v>
      </c>
      <c r="C23" s="50">
        <v>20000</v>
      </c>
    </row>
    <row r="24" spans="1:3" ht="19.5" thickBot="1" x14ac:dyDescent="0.3">
      <c r="A24" s="22" t="s">
        <v>14</v>
      </c>
      <c r="B24" s="26">
        <v>85</v>
      </c>
      <c r="C24" s="50">
        <v>17000</v>
      </c>
    </row>
    <row r="25" spans="1:3" ht="19.5" thickBot="1" x14ac:dyDescent="0.3">
      <c r="A25" s="22" t="s">
        <v>17</v>
      </c>
      <c r="B25" s="26">
        <v>70</v>
      </c>
      <c r="C25" s="50">
        <v>14000</v>
      </c>
    </row>
    <row r="26" spans="1:3" ht="19.5" thickBot="1" x14ac:dyDescent="0.3">
      <c r="A26" s="22" t="s">
        <v>15</v>
      </c>
      <c r="B26" s="26">
        <v>60</v>
      </c>
      <c r="C26" s="50">
        <v>12000</v>
      </c>
    </row>
    <row r="27" spans="1:3" ht="19.5" thickBot="1" x14ac:dyDescent="0.3">
      <c r="A27" s="22" t="s">
        <v>16</v>
      </c>
      <c r="B27" s="26">
        <v>45</v>
      </c>
      <c r="C27" s="50">
        <v>9000</v>
      </c>
    </row>
    <row r="29" spans="1:3" x14ac:dyDescent="0.25">
      <c r="A29" s="17" t="s">
        <v>28</v>
      </c>
      <c r="B29" s="16"/>
      <c r="C29" s="23"/>
    </row>
    <row r="30" spans="1:3" x14ac:dyDescent="0.25">
      <c r="A30" s="17" t="s">
        <v>41</v>
      </c>
      <c r="C30" s="16"/>
    </row>
    <row r="31" spans="1:3" x14ac:dyDescent="0.25">
      <c r="A31" s="17" t="s">
        <v>42</v>
      </c>
      <c r="B31" s="16"/>
      <c r="C31" s="16"/>
    </row>
    <row r="32" spans="1:3" x14ac:dyDescent="0.25">
      <c r="B32" s="16"/>
      <c r="C32" s="16"/>
    </row>
  </sheetData>
  <mergeCells count="2">
    <mergeCell ref="A5:C5"/>
    <mergeCell ref="A21:C21"/>
  </mergeCells>
  <pageMargins left="0.62992125984251968" right="0" top="0.74803149606299213" bottom="0.74803149606299213" header="0.31496062992125984" footer="0.31496062992125984"/>
  <pageSetup scale="9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C79E-02C0-4C62-8678-E0A584C95CAC}">
  <dimension ref="A1:N45"/>
  <sheetViews>
    <sheetView workbookViewId="0">
      <selection activeCell="C6" sqref="C6:G6"/>
    </sheetView>
  </sheetViews>
  <sheetFormatPr baseColWidth="10" defaultRowHeight="12.75" x14ac:dyDescent="0.2"/>
  <cols>
    <col min="1" max="1" width="8" style="2" customWidth="1"/>
    <col min="2" max="2" width="23.140625" style="2" customWidth="1"/>
    <col min="3" max="3" width="13.28515625" style="2" customWidth="1"/>
    <col min="4" max="4" width="8.42578125" style="2" customWidth="1"/>
    <col min="5" max="5" width="9.85546875" style="2" customWidth="1"/>
    <col min="6" max="6" width="8.7109375" style="2" customWidth="1"/>
    <col min="7" max="7" width="10.7109375" style="2" customWidth="1"/>
    <col min="8" max="14" width="12.7109375" style="2" customWidth="1"/>
    <col min="15" max="16384" width="11.42578125" style="2"/>
  </cols>
  <sheetData>
    <row r="1" spans="1:14" x14ac:dyDescent="0.2">
      <c r="A1" s="8"/>
      <c r="B1" s="11" t="s">
        <v>6</v>
      </c>
    </row>
    <row r="2" spans="1:14" ht="18.75" x14ac:dyDescent="0.3">
      <c r="A2" s="8"/>
      <c r="B2" s="11" t="s">
        <v>7</v>
      </c>
      <c r="E2" s="91" t="s">
        <v>58</v>
      </c>
      <c r="F2" s="91"/>
      <c r="G2" s="91"/>
      <c r="H2" s="91"/>
      <c r="I2" s="91"/>
    </row>
    <row r="3" spans="1:14" x14ac:dyDescent="0.2">
      <c r="A3" s="8"/>
      <c r="B3" s="11" t="s">
        <v>8</v>
      </c>
      <c r="I3" s="1"/>
      <c r="J3" s="9"/>
      <c r="L3" s="3"/>
      <c r="M3" s="3"/>
      <c r="N3" s="3"/>
    </row>
    <row r="4" spans="1:14" ht="15.75" customHeight="1" x14ac:dyDescent="0.2">
      <c r="A4" s="8"/>
      <c r="B4" s="8"/>
      <c r="C4" s="8"/>
      <c r="L4" s="4"/>
      <c r="M4" s="4"/>
      <c r="N4" s="4"/>
    </row>
    <row r="5" spans="1:14" ht="13.5" thickBot="1" x14ac:dyDescent="0.25">
      <c r="E5" s="8"/>
      <c r="F5" s="92"/>
      <c r="G5" s="93"/>
      <c r="H5" s="93"/>
      <c r="I5" s="3"/>
      <c r="J5" s="3"/>
      <c r="K5" s="3"/>
      <c r="L5" s="3"/>
      <c r="M5" s="3"/>
      <c r="N5" s="3"/>
    </row>
    <row r="6" spans="1:14" ht="14.25" customHeight="1" x14ac:dyDescent="0.2">
      <c r="B6" s="8" t="s">
        <v>3</v>
      </c>
      <c r="C6" s="94"/>
      <c r="D6" s="95"/>
      <c r="E6" s="95"/>
      <c r="F6" s="95"/>
      <c r="G6" s="96"/>
      <c r="I6" s="3"/>
      <c r="J6" s="3"/>
      <c r="K6" s="5"/>
      <c r="L6" s="5"/>
      <c r="M6" s="5"/>
      <c r="N6" s="5"/>
    </row>
    <row r="7" spans="1:14" ht="14.25" customHeight="1" x14ac:dyDescent="0.2">
      <c r="B7" s="8" t="s">
        <v>9</v>
      </c>
      <c r="C7" s="97"/>
      <c r="D7" s="98"/>
      <c r="E7" s="98"/>
      <c r="F7" s="98"/>
      <c r="G7" s="99"/>
      <c r="I7" s="3"/>
      <c r="J7" s="3"/>
      <c r="K7" s="5"/>
      <c r="L7" s="5"/>
      <c r="M7" s="5"/>
      <c r="N7" s="5"/>
    </row>
    <row r="8" spans="1:14" ht="14.25" customHeight="1" x14ac:dyDescent="0.2">
      <c r="B8" s="8" t="s">
        <v>0</v>
      </c>
      <c r="C8" s="97"/>
      <c r="D8" s="98"/>
      <c r="E8" s="98"/>
      <c r="F8" s="98"/>
      <c r="G8" s="99"/>
      <c r="I8" s="3"/>
      <c r="J8" s="3"/>
      <c r="K8" s="5"/>
      <c r="L8" s="5"/>
      <c r="M8" s="5"/>
      <c r="N8" s="5"/>
    </row>
    <row r="9" spans="1:14" ht="14.25" customHeight="1" x14ac:dyDescent="0.2">
      <c r="B9" s="8" t="s">
        <v>10</v>
      </c>
      <c r="C9" s="103"/>
      <c r="D9" s="98"/>
      <c r="E9" s="98"/>
      <c r="F9" s="98"/>
      <c r="G9" s="99"/>
      <c r="I9" s="3"/>
      <c r="J9" s="3"/>
      <c r="K9" s="5"/>
      <c r="L9" s="5"/>
      <c r="M9" s="5"/>
      <c r="N9" s="5"/>
    </row>
    <row r="10" spans="1:14" ht="14.25" customHeight="1" thickBot="1" x14ac:dyDescent="0.25">
      <c r="B10" s="8" t="s">
        <v>4</v>
      </c>
      <c r="C10" s="104"/>
      <c r="D10" s="105"/>
      <c r="E10" s="105"/>
      <c r="F10" s="105"/>
      <c r="G10" s="106"/>
      <c r="I10" s="3"/>
      <c r="J10" s="3"/>
      <c r="K10" s="5"/>
      <c r="L10" s="5"/>
      <c r="M10" s="5"/>
      <c r="N10" s="5"/>
    </row>
    <row r="11" spans="1:14" ht="8.25" customHeight="1" thickBot="1" x14ac:dyDescent="0.25">
      <c r="E11" s="8"/>
      <c r="F11" s="9"/>
      <c r="G11" s="9"/>
      <c r="H11" s="9"/>
      <c r="L11" s="3"/>
      <c r="M11" s="3"/>
      <c r="N11" s="3"/>
    </row>
    <row r="12" spans="1:14" ht="13.5" customHeight="1" thickBot="1" x14ac:dyDescent="0.25">
      <c r="A12" s="88" t="s">
        <v>1</v>
      </c>
      <c r="B12" s="89"/>
      <c r="C12" s="89"/>
      <c r="D12" s="89"/>
      <c r="E12" s="90"/>
      <c r="F12" s="61"/>
      <c r="G12" s="59" t="s">
        <v>1</v>
      </c>
      <c r="H12" s="107" t="s">
        <v>26</v>
      </c>
      <c r="I12" s="108"/>
      <c r="J12" s="108"/>
      <c r="K12" s="108"/>
      <c r="L12" s="108"/>
      <c r="M12" s="108"/>
      <c r="N12" s="109"/>
    </row>
    <row r="13" spans="1:14" ht="39" thickBot="1" x14ac:dyDescent="0.25">
      <c r="A13" s="12" t="s">
        <v>0</v>
      </c>
      <c r="B13" s="13" t="s">
        <v>2</v>
      </c>
      <c r="C13" s="13" t="s">
        <v>3</v>
      </c>
      <c r="D13" s="14" t="s">
        <v>34</v>
      </c>
      <c r="E13" s="13" t="s">
        <v>23</v>
      </c>
      <c r="F13" s="60" t="s">
        <v>33</v>
      </c>
      <c r="G13" s="14" t="s">
        <v>24</v>
      </c>
      <c r="H13" s="62" t="s">
        <v>25</v>
      </c>
      <c r="I13" s="62" t="s">
        <v>22</v>
      </c>
      <c r="J13" s="62" t="s">
        <v>29</v>
      </c>
      <c r="K13" s="62" t="s">
        <v>47</v>
      </c>
      <c r="L13" s="62" t="s">
        <v>48</v>
      </c>
      <c r="M13" s="60" t="s">
        <v>5</v>
      </c>
      <c r="N13" s="60" t="s">
        <v>27</v>
      </c>
    </row>
    <row r="14" spans="1:14" x14ac:dyDescent="0.2">
      <c r="A14" s="67"/>
      <c r="B14" s="68"/>
      <c r="C14" s="68"/>
      <c r="D14" s="69" t="s">
        <v>56</v>
      </c>
      <c r="E14" s="70"/>
      <c r="F14" s="71">
        <f>IF(D14="A",'Tabla de Valores año 2025'!C$23,IF(D14="B",'Tabla de Valores año 2025'!C$24,IF(D14="C",'Tabla de Valores año 2025'!C$25,IF(D14="D",'Tabla de Valores año 2025'!C$26,IF(D14="E",'Tabla de Valores año 2025'!C$27,0)))))</f>
        <v>20000</v>
      </c>
      <c r="G14" s="65">
        <v>1</v>
      </c>
      <c r="H14" s="72">
        <f>(F14*G14)</f>
        <v>20000</v>
      </c>
      <c r="I14" s="72">
        <f>G14*1215</f>
        <v>1215</v>
      </c>
      <c r="J14" s="45">
        <f>H14-I14-(G14*745)</f>
        <v>18040</v>
      </c>
      <c r="K14" s="45">
        <f>(J14*15/100)</f>
        <v>2706</v>
      </c>
      <c r="L14" s="45">
        <f>(J14*3/100)</f>
        <v>541.20000000000005</v>
      </c>
      <c r="M14" s="45">
        <f>(H14-K14-L14)</f>
        <v>16752.8</v>
      </c>
      <c r="N14" s="45">
        <f>(H14-I14-K14-L14)</f>
        <v>15537.8</v>
      </c>
    </row>
    <row r="15" spans="1:14" x14ac:dyDescent="0.2">
      <c r="A15" s="73"/>
      <c r="B15" s="74"/>
      <c r="C15" s="74"/>
      <c r="D15" s="75"/>
      <c r="E15" s="76"/>
      <c r="F15" s="51">
        <f>IF(D15="A",'Tabla de Valores año 2025'!C$23,IF(D15="B",'Tabla de Valores año 2025'!C$24,IF(D15="C",'Tabla de Valores año 2025'!C$25,IF(D15="D",'Tabla de Valores año 2025'!C$26,IF(D15="E",'Tabla de Valores año 2025'!C$27,0)))))</f>
        <v>0</v>
      </c>
      <c r="G15" s="35"/>
      <c r="H15" s="77">
        <f t="shared" ref="H15:H20" si="0">(F15*G15)</f>
        <v>0</v>
      </c>
      <c r="I15" s="77">
        <f t="shared" ref="I15:I20" si="1">G15*1215</f>
        <v>0</v>
      </c>
      <c r="J15" s="45">
        <f>H15-I15-(G15*745)</f>
        <v>0</v>
      </c>
      <c r="K15" s="45">
        <f t="shared" ref="K15:K20" si="2">(J15*15/100)</f>
        <v>0</v>
      </c>
      <c r="L15" s="45">
        <f t="shared" ref="L15:L20" si="3">(J15*3/100)</f>
        <v>0</v>
      </c>
      <c r="M15" s="45">
        <f t="shared" ref="M15:M20" si="4">(H15-K15-L15)</f>
        <v>0</v>
      </c>
      <c r="N15" s="45">
        <f t="shared" ref="N15:N20" si="5">(H15-I15-K15-L15)</f>
        <v>0</v>
      </c>
    </row>
    <row r="16" spans="1:14" x14ac:dyDescent="0.2">
      <c r="A16" s="73"/>
      <c r="B16" s="74"/>
      <c r="C16" s="74"/>
      <c r="D16" s="75"/>
      <c r="E16" s="76"/>
      <c r="F16" s="51">
        <f>IF(D16="A",'Tabla de Valores año 2025'!C$23,IF(D16="B",'Tabla de Valores año 2025'!C$24,IF(D16="C",'Tabla de Valores año 2025'!C$25,IF(D16="D",'Tabla de Valores año 2025'!C$26,IF(D16="E",'Tabla de Valores año 2025'!C$27,0)))))</f>
        <v>0</v>
      </c>
      <c r="G16" s="35"/>
      <c r="H16" s="77">
        <f t="shared" si="0"/>
        <v>0</v>
      </c>
      <c r="I16" s="77">
        <f t="shared" si="1"/>
        <v>0</v>
      </c>
      <c r="J16" s="45">
        <f t="shared" ref="J16:J20" si="6">H16-I16-(G16*745)</f>
        <v>0</v>
      </c>
      <c r="K16" s="45">
        <f t="shared" si="2"/>
        <v>0</v>
      </c>
      <c r="L16" s="45">
        <f t="shared" si="3"/>
        <v>0</v>
      </c>
      <c r="M16" s="45">
        <f t="shared" si="4"/>
        <v>0</v>
      </c>
      <c r="N16" s="45">
        <f t="shared" si="5"/>
        <v>0</v>
      </c>
    </row>
    <row r="17" spans="1:14" x14ac:dyDescent="0.2">
      <c r="A17" s="73"/>
      <c r="B17" s="74"/>
      <c r="C17" s="74"/>
      <c r="D17" s="75"/>
      <c r="E17" s="76"/>
      <c r="F17" s="51">
        <f>IF(D17="A",'Tabla de Valores año 2025'!C$23,IF(D17="B",'Tabla de Valores año 2025'!C$24,IF(D17="C",'Tabla de Valores año 2025'!C$25,IF(D17="D",'Tabla de Valores año 2025'!C$26,IF(D17="E",'Tabla de Valores año 2025'!C$27,0)))))</f>
        <v>0</v>
      </c>
      <c r="G17" s="35"/>
      <c r="H17" s="77">
        <f t="shared" si="0"/>
        <v>0</v>
      </c>
      <c r="I17" s="77">
        <f t="shared" si="1"/>
        <v>0</v>
      </c>
      <c r="J17" s="45">
        <f t="shared" si="6"/>
        <v>0</v>
      </c>
      <c r="K17" s="45">
        <f t="shared" si="2"/>
        <v>0</v>
      </c>
      <c r="L17" s="45">
        <f t="shared" si="3"/>
        <v>0</v>
      </c>
      <c r="M17" s="45">
        <f t="shared" si="4"/>
        <v>0</v>
      </c>
      <c r="N17" s="45">
        <f t="shared" si="5"/>
        <v>0</v>
      </c>
    </row>
    <row r="18" spans="1:14" x14ac:dyDescent="0.2">
      <c r="A18" s="73"/>
      <c r="B18" s="74"/>
      <c r="C18" s="74"/>
      <c r="D18" s="75"/>
      <c r="E18" s="76"/>
      <c r="F18" s="51">
        <f>IF(D18="A",'Tabla de Valores año 2025'!C$23,IF(D18="B",'Tabla de Valores año 2025'!C$24,IF(D18="C",'Tabla de Valores año 2025'!C$25,IF(D18="D",'Tabla de Valores año 2025'!C$26,IF(D18="E",'Tabla de Valores año 2025'!C$27,0)))))</f>
        <v>0</v>
      </c>
      <c r="G18" s="35"/>
      <c r="H18" s="77">
        <f t="shared" si="0"/>
        <v>0</v>
      </c>
      <c r="I18" s="77">
        <f t="shared" si="1"/>
        <v>0</v>
      </c>
      <c r="J18" s="45">
        <f t="shared" si="6"/>
        <v>0</v>
      </c>
      <c r="K18" s="45">
        <f t="shared" si="2"/>
        <v>0</v>
      </c>
      <c r="L18" s="45">
        <f t="shared" si="3"/>
        <v>0</v>
      </c>
      <c r="M18" s="45">
        <f t="shared" si="4"/>
        <v>0</v>
      </c>
      <c r="N18" s="45">
        <f t="shared" si="5"/>
        <v>0</v>
      </c>
    </row>
    <row r="19" spans="1:14" x14ac:dyDescent="0.2">
      <c r="A19" s="73"/>
      <c r="B19" s="74"/>
      <c r="C19" s="74"/>
      <c r="D19" s="75"/>
      <c r="E19" s="76"/>
      <c r="F19" s="51">
        <f>IF(D19="A",'Tabla de Valores año 2025'!C$23,IF(D19="B",'Tabla de Valores año 2025'!C$24,IF(D19="C",'Tabla de Valores año 2025'!C$25,IF(D19="D",'Tabla de Valores año 2025'!C$26,IF(D19="E",'Tabla de Valores año 2025'!C$27,0)))))</f>
        <v>0</v>
      </c>
      <c r="G19" s="35"/>
      <c r="H19" s="77">
        <f t="shared" si="0"/>
        <v>0</v>
      </c>
      <c r="I19" s="77">
        <f t="shared" si="1"/>
        <v>0</v>
      </c>
      <c r="J19" s="45">
        <f t="shared" si="6"/>
        <v>0</v>
      </c>
      <c r="K19" s="45">
        <f t="shared" si="2"/>
        <v>0</v>
      </c>
      <c r="L19" s="45">
        <f t="shared" si="3"/>
        <v>0</v>
      </c>
      <c r="M19" s="45">
        <f t="shared" si="4"/>
        <v>0</v>
      </c>
      <c r="N19" s="45">
        <f t="shared" si="5"/>
        <v>0</v>
      </c>
    </row>
    <row r="20" spans="1:14" ht="13.5" thickBot="1" x14ac:dyDescent="0.25">
      <c r="A20" s="78"/>
      <c r="B20" s="79"/>
      <c r="C20" s="79"/>
      <c r="D20" s="80"/>
      <c r="E20" s="81"/>
      <c r="F20" s="82">
        <f>IF(D20="A",'Tabla de Valores año 2025'!C$23,IF(D20="B",'Tabla de Valores año 2025'!C$24,IF(D20="C",'Tabla de Valores año 2025'!C$25,IF(D20="D",'Tabla de Valores año 2025'!C$26,IF(D20="E",'Tabla de Valores año 2025'!C$27,0)))))</f>
        <v>0</v>
      </c>
      <c r="G20" s="66"/>
      <c r="H20" s="83">
        <f t="shared" si="0"/>
        <v>0</v>
      </c>
      <c r="I20" s="83">
        <f t="shared" si="1"/>
        <v>0</v>
      </c>
      <c r="J20" s="45">
        <f t="shared" si="6"/>
        <v>0</v>
      </c>
      <c r="K20" s="45">
        <f t="shared" si="2"/>
        <v>0</v>
      </c>
      <c r="L20" s="45">
        <f t="shared" si="3"/>
        <v>0</v>
      </c>
      <c r="M20" s="45">
        <f t="shared" si="4"/>
        <v>0</v>
      </c>
      <c r="N20" s="45">
        <f t="shared" si="5"/>
        <v>0</v>
      </c>
    </row>
    <row r="21" spans="1:14" ht="15" thickBot="1" x14ac:dyDescent="0.3">
      <c r="G21" s="6">
        <f>SUM(G14:G20)</f>
        <v>1</v>
      </c>
      <c r="H21" s="63">
        <f>SUM(H14:H20)</f>
        <v>20000</v>
      </c>
      <c r="I21" s="15">
        <f t="shared" ref="I21:N21" si="7">SUM(I14:I20)</f>
        <v>1215</v>
      </c>
      <c r="J21" s="15">
        <f t="shared" si="7"/>
        <v>18040</v>
      </c>
      <c r="K21" s="64">
        <f t="shared" si="7"/>
        <v>2706</v>
      </c>
      <c r="L21" s="15">
        <f t="shared" si="7"/>
        <v>541.20000000000005</v>
      </c>
      <c r="M21" s="15">
        <f t="shared" si="7"/>
        <v>16752.8</v>
      </c>
      <c r="N21" s="15">
        <f t="shared" si="7"/>
        <v>15537.8</v>
      </c>
    </row>
    <row r="22" spans="1:14" ht="13.5" thickBot="1" x14ac:dyDescent="0.25">
      <c r="G22" s="6"/>
      <c r="H22" s="7"/>
      <c r="I22" s="7"/>
      <c r="J22" s="7"/>
      <c r="K22" s="7"/>
      <c r="L22" s="7"/>
      <c r="M22" s="7"/>
      <c r="N22" s="7"/>
    </row>
    <row r="23" spans="1:14" ht="15" thickBot="1" x14ac:dyDescent="0.25">
      <c r="A23" s="19"/>
      <c r="B23" s="19"/>
      <c r="C23" s="11" t="s">
        <v>32</v>
      </c>
      <c r="D23" s="19"/>
      <c r="E23" s="100">
        <f>H21</f>
        <v>20000</v>
      </c>
      <c r="F23" s="101"/>
      <c r="G23" s="20" t="s">
        <v>38</v>
      </c>
      <c r="H23" s="19"/>
      <c r="I23" s="20"/>
      <c r="J23" s="19"/>
      <c r="K23" s="19"/>
      <c r="L23" s="19"/>
      <c r="M23" s="19"/>
      <c r="N23" s="19"/>
    </row>
    <row r="24" spans="1:14" ht="14.25" x14ac:dyDescent="0.2">
      <c r="A24" s="19"/>
      <c r="B24" s="19"/>
      <c r="C24" s="19"/>
      <c r="D24" s="19"/>
      <c r="E24" s="21"/>
      <c r="F24" s="21"/>
      <c r="G24" s="20"/>
      <c r="H24" s="19"/>
      <c r="I24" s="20"/>
      <c r="J24" s="19"/>
      <c r="K24" s="19"/>
      <c r="L24" s="19"/>
      <c r="M24" s="19"/>
      <c r="N24" s="19"/>
    </row>
    <row r="25" spans="1:14" x14ac:dyDescent="0.2">
      <c r="A25" s="102" t="s">
        <v>35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8" spans="1:14" x14ac:dyDescent="0.2">
      <c r="B28" s="8" t="s">
        <v>19</v>
      </c>
      <c r="C28" s="8" t="s">
        <v>30</v>
      </c>
    </row>
    <row r="29" spans="1:14" x14ac:dyDescent="0.2">
      <c r="B29" s="8" t="s">
        <v>20</v>
      </c>
      <c r="C29" s="8" t="s">
        <v>31</v>
      </c>
    </row>
    <row r="30" spans="1:14" ht="13.5" thickBot="1" x14ac:dyDescent="0.25">
      <c r="B30" s="8" t="s">
        <v>39</v>
      </c>
      <c r="C30" s="7">
        <v>0</v>
      </c>
    </row>
    <row r="31" spans="1:14" ht="13.5" thickBot="1" x14ac:dyDescent="0.25">
      <c r="B31" s="24" t="s">
        <v>32</v>
      </c>
      <c r="C31" s="25">
        <f>SUM(C30:C30)</f>
        <v>0</v>
      </c>
    </row>
    <row r="32" spans="1:14" x14ac:dyDescent="0.2">
      <c r="B32" s="8" t="s">
        <v>21</v>
      </c>
      <c r="C32" s="32"/>
      <c r="D32" s="10"/>
    </row>
    <row r="33" spans="2:10" x14ac:dyDescent="0.2">
      <c r="B33" s="8" t="s">
        <v>51</v>
      </c>
      <c r="C33" s="8"/>
      <c r="D33" s="8"/>
      <c r="H33" s="8"/>
      <c r="J33" s="8"/>
    </row>
    <row r="34" spans="2:10" x14ac:dyDescent="0.2">
      <c r="B34" s="8"/>
      <c r="H34" s="8"/>
      <c r="J34" s="8"/>
    </row>
    <row r="35" spans="2:10" x14ac:dyDescent="0.2">
      <c r="H35" s="8"/>
      <c r="J35" s="8"/>
    </row>
    <row r="36" spans="2:10" x14ac:dyDescent="0.2">
      <c r="H36" s="8"/>
      <c r="J36" s="8"/>
    </row>
    <row r="37" spans="2:10" x14ac:dyDescent="0.2">
      <c r="H37" s="8"/>
      <c r="J37" s="8"/>
    </row>
    <row r="38" spans="2:10" x14ac:dyDescent="0.2">
      <c r="H38" s="8"/>
      <c r="J38" s="8"/>
    </row>
    <row r="39" spans="2:10" x14ac:dyDescent="0.2">
      <c r="H39" s="8"/>
      <c r="J39" s="8"/>
    </row>
    <row r="40" spans="2:10" x14ac:dyDescent="0.2">
      <c r="H40" s="8"/>
      <c r="J40" s="8"/>
    </row>
    <row r="41" spans="2:10" x14ac:dyDescent="0.2">
      <c r="H41" s="8"/>
      <c r="J41" s="8"/>
    </row>
    <row r="42" spans="2:10" x14ac:dyDescent="0.2">
      <c r="H42" s="8"/>
      <c r="J42" s="8"/>
    </row>
    <row r="43" spans="2:10" x14ac:dyDescent="0.2">
      <c r="H43" s="8"/>
      <c r="J43" s="8"/>
    </row>
    <row r="44" spans="2:10" x14ac:dyDescent="0.2">
      <c r="H44" s="8"/>
      <c r="J44" s="8"/>
    </row>
    <row r="45" spans="2:10" x14ac:dyDescent="0.2">
      <c r="H45" s="8"/>
      <c r="J45" s="8"/>
    </row>
  </sheetData>
  <mergeCells count="11">
    <mergeCell ref="E23:F23"/>
    <mergeCell ref="A25:N25"/>
    <mergeCell ref="C8:G8"/>
    <mergeCell ref="C9:G9"/>
    <mergeCell ref="C10:G10"/>
    <mergeCell ref="H12:N12"/>
    <mergeCell ref="A12:E12"/>
    <mergeCell ref="E2:I2"/>
    <mergeCell ref="F5:H5"/>
    <mergeCell ref="C6:G6"/>
    <mergeCell ref="C7:G7"/>
  </mergeCells>
  <pageMargins left="0.7" right="0.7" top="0.75" bottom="0.75" header="0.3" footer="0.3"/>
  <pageSetup paperSize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06C0-AE6B-4EEE-AC0A-393B512D854E}">
  <dimension ref="A1:N50"/>
  <sheetViews>
    <sheetView topLeftCell="A2" workbookViewId="0">
      <selection activeCell="I14" sqref="I14"/>
    </sheetView>
  </sheetViews>
  <sheetFormatPr baseColWidth="10" defaultRowHeight="12.75" x14ac:dyDescent="0.2"/>
  <cols>
    <col min="1" max="1" width="8" style="2" customWidth="1"/>
    <col min="2" max="2" width="20.140625" style="2" customWidth="1"/>
    <col min="3" max="3" width="13.28515625" style="2" customWidth="1"/>
    <col min="4" max="4" width="7.42578125" style="2" customWidth="1"/>
    <col min="5" max="5" width="10.7109375" style="2" customWidth="1"/>
    <col min="6" max="6" width="9.140625" style="2" customWidth="1"/>
    <col min="7" max="7" width="10.42578125" style="2" customWidth="1"/>
    <col min="8" max="8" width="16.42578125" style="2" customWidth="1"/>
    <col min="9" max="10" width="12.7109375" style="2" customWidth="1"/>
    <col min="11" max="11" width="13.85546875" style="2" customWidth="1"/>
    <col min="12" max="14" width="12.7109375" style="2" customWidth="1"/>
    <col min="15" max="16384" width="11.42578125" style="2"/>
  </cols>
  <sheetData>
    <row r="1" spans="1:14" x14ac:dyDescent="0.2">
      <c r="A1" s="8"/>
      <c r="B1" s="11" t="s">
        <v>6</v>
      </c>
    </row>
    <row r="2" spans="1:14" ht="18.75" x14ac:dyDescent="0.3">
      <c r="A2" s="8"/>
      <c r="B2" s="11" t="s">
        <v>7</v>
      </c>
      <c r="E2" s="91" t="s">
        <v>57</v>
      </c>
      <c r="F2" s="91"/>
      <c r="G2" s="91"/>
      <c r="H2" s="91"/>
      <c r="I2" s="91"/>
    </row>
    <row r="3" spans="1:14" x14ac:dyDescent="0.2">
      <c r="A3" s="8"/>
      <c r="B3" s="11" t="s">
        <v>8</v>
      </c>
      <c r="I3" s="1"/>
      <c r="J3" s="9"/>
      <c r="L3" s="3"/>
      <c r="M3" s="3"/>
      <c r="N3" s="3"/>
    </row>
    <row r="4" spans="1:14" ht="15.75" customHeight="1" x14ac:dyDescent="0.2">
      <c r="A4" s="8"/>
      <c r="B4" s="8"/>
      <c r="C4" s="8"/>
      <c r="L4" s="4"/>
      <c r="M4" s="4"/>
      <c r="N4" s="4"/>
    </row>
    <row r="5" spans="1:14" ht="13.5" thickBot="1" x14ac:dyDescent="0.25">
      <c r="E5" s="8"/>
      <c r="F5" s="92"/>
      <c r="G5" s="93"/>
      <c r="H5" s="93"/>
      <c r="I5" s="3"/>
      <c r="J5" s="3"/>
      <c r="K5" s="3"/>
      <c r="L5" s="3"/>
      <c r="M5" s="3"/>
      <c r="N5" s="3"/>
    </row>
    <row r="6" spans="1:14" ht="14.25" customHeight="1" x14ac:dyDescent="0.2">
      <c r="B6" s="8" t="s">
        <v>3</v>
      </c>
      <c r="C6" s="94"/>
      <c r="D6" s="95"/>
      <c r="E6" s="95"/>
      <c r="F6" s="95"/>
      <c r="G6" s="96"/>
      <c r="I6" s="3"/>
      <c r="J6" s="3"/>
      <c r="K6" s="5"/>
      <c r="L6" s="5"/>
      <c r="M6" s="5"/>
      <c r="N6" s="5"/>
    </row>
    <row r="7" spans="1:14" ht="14.25" customHeight="1" x14ac:dyDescent="0.2">
      <c r="B7" s="8" t="s">
        <v>9</v>
      </c>
      <c r="C7" s="97"/>
      <c r="D7" s="98"/>
      <c r="E7" s="98"/>
      <c r="F7" s="98"/>
      <c r="G7" s="99"/>
      <c r="I7" s="3"/>
      <c r="J7" s="3"/>
      <c r="K7" s="5"/>
      <c r="L7" s="5"/>
      <c r="M7" s="5"/>
      <c r="N7" s="5"/>
    </row>
    <row r="8" spans="1:14" ht="14.25" customHeight="1" x14ac:dyDescent="0.2">
      <c r="B8" s="8" t="s">
        <v>0</v>
      </c>
      <c r="C8" s="97"/>
      <c r="D8" s="98"/>
      <c r="E8" s="98"/>
      <c r="F8" s="98"/>
      <c r="G8" s="99"/>
      <c r="I8" s="3"/>
      <c r="J8" s="3"/>
      <c r="K8" s="5"/>
      <c r="L8" s="5"/>
      <c r="M8" s="5"/>
      <c r="N8" s="5"/>
    </row>
    <row r="9" spans="1:14" ht="14.25" customHeight="1" x14ac:dyDescent="0.2">
      <c r="B9" s="8" t="s">
        <v>10</v>
      </c>
      <c r="C9" s="103"/>
      <c r="D9" s="98"/>
      <c r="E9" s="98"/>
      <c r="F9" s="98"/>
      <c r="G9" s="99"/>
      <c r="I9" s="3"/>
      <c r="J9" s="3"/>
      <c r="K9" s="5"/>
      <c r="L9" s="5"/>
      <c r="M9" s="5"/>
      <c r="N9" s="5"/>
    </row>
    <row r="10" spans="1:14" ht="14.25" customHeight="1" thickBot="1" x14ac:dyDescent="0.25">
      <c r="B10" s="8" t="s">
        <v>4</v>
      </c>
      <c r="C10" s="104"/>
      <c r="D10" s="105"/>
      <c r="E10" s="105"/>
      <c r="F10" s="105"/>
      <c r="G10" s="106"/>
      <c r="I10" s="3"/>
      <c r="J10" s="3"/>
      <c r="K10" s="5"/>
      <c r="L10" s="5"/>
      <c r="M10" s="5"/>
      <c r="N10" s="5"/>
    </row>
    <row r="11" spans="1:14" ht="8.25" customHeight="1" thickBot="1" x14ac:dyDescent="0.25">
      <c r="E11" s="8"/>
      <c r="F11" s="9"/>
      <c r="G11" s="9"/>
      <c r="H11" s="9"/>
      <c r="L11" s="3"/>
      <c r="M11" s="3"/>
      <c r="N11" s="3"/>
    </row>
    <row r="12" spans="1:14" ht="13.5" customHeight="1" thickBot="1" x14ac:dyDescent="0.25">
      <c r="A12" s="88" t="s">
        <v>1</v>
      </c>
      <c r="B12" s="89"/>
      <c r="C12" s="89"/>
      <c r="D12" s="89"/>
      <c r="E12" s="90"/>
      <c r="F12" s="61"/>
      <c r="G12" s="59" t="s">
        <v>1</v>
      </c>
      <c r="H12" s="108" t="s">
        <v>26</v>
      </c>
      <c r="I12" s="108"/>
      <c r="J12" s="108"/>
      <c r="K12" s="108"/>
      <c r="L12" s="108"/>
      <c r="M12" s="108"/>
      <c r="N12" s="109"/>
    </row>
    <row r="13" spans="1:14" ht="39" thickBot="1" x14ac:dyDescent="0.25">
      <c r="A13" s="56" t="s">
        <v>0</v>
      </c>
      <c r="B13" s="57" t="s">
        <v>2</v>
      </c>
      <c r="C13" s="57" t="s">
        <v>3</v>
      </c>
      <c r="D13" s="58" t="s">
        <v>34</v>
      </c>
      <c r="E13" s="57" t="s">
        <v>23</v>
      </c>
      <c r="F13" s="60" t="s">
        <v>33</v>
      </c>
      <c r="G13" s="58" t="s">
        <v>24</v>
      </c>
      <c r="H13" s="62" t="s">
        <v>25</v>
      </c>
      <c r="I13" s="62" t="s">
        <v>22</v>
      </c>
      <c r="J13" s="62" t="s">
        <v>29</v>
      </c>
      <c r="K13" s="62" t="s">
        <v>47</v>
      </c>
      <c r="L13" s="62" t="s">
        <v>48</v>
      </c>
      <c r="M13" s="60" t="s">
        <v>5</v>
      </c>
      <c r="N13" s="60" t="s">
        <v>27</v>
      </c>
    </row>
    <row r="14" spans="1:14" ht="15" x14ac:dyDescent="0.2">
      <c r="A14" s="37"/>
      <c r="B14" s="38"/>
      <c r="C14" s="38"/>
      <c r="D14" s="39"/>
      <c r="E14" s="40"/>
      <c r="F14" s="51">
        <f>IF(D14="A",'Tabla de Valores año 2025'!C$23,IF(D14="B",'Tabla de Valores año 2025'!C$24,IF(D14="C",'Tabla de Valores año 2025'!C$25,IF(D14="D",'Tabla de Valores año 2025'!C26,IF(D14="E",'Tabla de Valores año 2025'!C$27,0)))))</f>
        <v>0</v>
      </c>
      <c r="G14" s="41"/>
      <c r="H14" s="46">
        <f>(F14*G14)</f>
        <v>0</v>
      </c>
      <c r="I14" s="46">
        <f>(G14*1215)</f>
        <v>0</v>
      </c>
      <c r="J14" s="46">
        <f>H14-I14-(G14*745)</f>
        <v>0</v>
      </c>
      <c r="K14" s="46">
        <f>(J14*15/100)</f>
        <v>0</v>
      </c>
      <c r="L14" s="46">
        <f>(J14*3/100)</f>
        <v>0</v>
      </c>
      <c r="M14" s="47">
        <f>(H14-K14-L14)</f>
        <v>0</v>
      </c>
      <c r="N14" s="47">
        <f>(H14-I14-K14-L14)</f>
        <v>0</v>
      </c>
    </row>
    <row r="15" spans="1:14" ht="15" x14ac:dyDescent="0.2">
      <c r="A15" s="33"/>
      <c r="B15" s="34"/>
      <c r="C15" s="34"/>
      <c r="D15" s="35"/>
      <c r="E15" s="33"/>
      <c r="F15" s="51">
        <f>IF(D15="A",'Tabla de Valores año 2025'!C$23,IF(D15="B",'Tabla de Valores año 2025'!C$24,IF(D15="C",'Tabla de Valores año 2025'!C$25,IF(D15="D",'Tabla de Valores año 2025'!C26,IF(D15="E",'Tabla de Valores año 2025'!C$27,0)))))</f>
        <v>0</v>
      </c>
      <c r="G15" s="36"/>
      <c r="H15" s="48">
        <f>(F15*G15)</f>
        <v>0</v>
      </c>
      <c r="I15" s="48">
        <f t="shared" ref="I15:I23" si="0">(G15*1215)</f>
        <v>0</v>
      </c>
      <c r="J15" s="48">
        <f>H15-I15-(G15*745)</f>
        <v>0</v>
      </c>
      <c r="K15" s="48">
        <f>(J15*15/100)</f>
        <v>0</v>
      </c>
      <c r="L15" s="48">
        <f>(J15*3/100)</f>
        <v>0</v>
      </c>
      <c r="M15" s="49">
        <f>(H15-K15-L15)</f>
        <v>0</v>
      </c>
      <c r="N15" s="49">
        <f>(H15-I15-K15-L15)</f>
        <v>0</v>
      </c>
    </row>
    <row r="16" spans="1:14" ht="15" x14ac:dyDescent="0.2">
      <c r="A16" s="33"/>
      <c r="B16" s="34"/>
      <c r="C16" s="34"/>
      <c r="D16" s="35"/>
      <c r="E16" s="33"/>
      <c r="F16" s="51">
        <f>IF(D16="A",'Tabla de Valores año 2025'!C$23,IF(D16="B",'Tabla de Valores año 2025'!C$24,IF(D16="C",'Tabla de Valores año 2025'!C$25,IF(D16="D",'Tabla de Valores año 2025'!C26,IF(D16="E",'Tabla de Valores año 2025'!C$27,0)))))</f>
        <v>0</v>
      </c>
      <c r="G16" s="36"/>
      <c r="H16" s="48">
        <f t="shared" ref="H16:H22" si="1">(F16*G16)</f>
        <v>0</v>
      </c>
      <c r="I16" s="48">
        <f t="shared" si="0"/>
        <v>0</v>
      </c>
      <c r="J16" s="48">
        <f t="shared" ref="J16:J22" si="2">H16-I16-(G16*745)</f>
        <v>0</v>
      </c>
      <c r="K16" s="48">
        <f t="shared" ref="K16:K22" si="3">(J16*15/100)</f>
        <v>0</v>
      </c>
      <c r="L16" s="48">
        <f t="shared" ref="L16:L22" si="4">(J16*3/100)</f>
        <v>0</v>
      </c>
      <c r="M16" s="49">
        <f t="shared" ref="M16:M22" si="5">(H16-K16-L16)</f>
        <v>0</v>
      </c>
      <c r="N16" s="49">
        <f t="shared" ref="N16:N22" si="6">(H16-I16-K16-L16)</f>
        <v>0</v>
      </c>
    </row>
    <row r="17" spans="1:14" ht="15" x14ac:dyDescent="0.2">
      <c r="A17" s="33"/>
      <c r="B17" s="34"/>
      <c r="C17" s="34"/>
      <c r="D17" s="35"/>
      <c r="E17" s="33"/>
      <c r="F17" s="51">
        <f>IF(D17="A",'Tabla de Valores año 2025'!C$23,IF(D17="B",'Tabla de Valores año 2025'!C$24,IF(D17="C",'Tabla de Valores año 2025'!C$25,IF(D17="D",'Tabla de Valores año 2025'!C26,IF(D17="E",'Tabla de Valores año 2025'!C$27,0)))))</f>
        <v>0</v>
      </c>
      <c r="G17" s="36"/>
      <c r="H17" s="48">
        <f t="shared" si="1"/>
        <v>0</v>
      </c>
      <c r="I17" s="48">
        <f t="shared" si="0"/>
        <v>0</v>
      </c>
      <c r="J17" s="48">
        <f t="shared" si="2"/>
        <v>0</v>
      </c>
      <c r="K17" s="48">
        <f t="shared" si="3"/>
        <v>0</v>
      </c>
      <c r="L17" s="48">
        <f t="shared" si="4"/>
        <v>0</v>
      </c>
      <c r="M17" s="49">
        <f t="shared" si="5"/>
        <v>0</v>
      </c>
      <c r="N17" s="49">
        <f t="shared" si="6"/>
        <v>0</v>
      </c>
    </row>
    <row r="18" spans="1:14" ht="15" x14ac:dyDescent="0.2">
      <c r="A18" s="33"/>
      <c r="B18" s="34"/>
      <c r="C18" s="34"/>
      <c r="D18" s="35"/>
      <c r="E18" s="33"/>
      <c r="F18" s="51">
        <f>IF(D18="A",'Tabla de Valores año 2025'!C$23,IF(D18="B",'Tabla de Valores año 2025'!C$24,IF(D18="C",'Tabla de Valores año 2025'!C$25,IF(D18="D",'Tabla de Valores año 2025'!C26,IF(D18="E",'Tabla de Valores año 2025'!C$27,0)))))</f>
        <v>0</v>
      </c>
      <c r="G18" s="36"/>
      <c r="H18" s="48">
        <f t="shared" si="1"/>
        <v>0</v>
      </c>
      <c r="I18" s="48">
        <f t="shared" si="0"/>
        <v>0</v>
      </c>
      <c r="J18" s="48">
        <f t="shared" si="2"/>
        <v>0</v>
      </c>
      <c r="K18" s="48">
        <f t="shared" si="3"/>
        <v>0</v>
      </c>
      <c r="L18" s="48">
        <f t="shared" si="4"/>
        <v>0</v>
      </c>
      <c r="M18" s="49">
        <f t="shared" si="5"/>
        <v>0</v>
      </c>
      <c r="N18" s="49">
        <f t="shared" si="6"/>
        <v>0</v>
      </c>
    </row>
    <row r="19" spans="1:14" ht="15" x14ac:dyDescent="0.2">
      <c r="A19" s="33"/>
      <c r="B19" s="34"/>
      <c r="C19" s="34"/>
      <c r="D19" s="35"/>
      <c r="E19" s="33"/>
      <c r="F19" s="51">
        <f>IF(D19="A",'Tabla de Valores año 2025'!C$23,IF(D19="B",'Tabla de Valores año 2025'!C$24,IF(D19="C",'Tabla de Valores año 2025'!C$25,IF(D19="D",'Tabla de Valores año 2025'!C26,IF(D19="E",'Tabla de Valores año 2025'!C$27,0)))))</f>
        <v>0</v>
      </c>
      <c r="G19" s="36"/>
      <c r="H19" s="48">
        <f t="shared" si="1"/>
        <v>0</v>
      </c>
      <c r="I19" s="48">
        <f t="shared" si="0"/>
        <v>0</v>
      </c>
      <c r="J19" s="48">
        <f t="shared" si="2"/>
        <v>0</v>
      </c>
      <c r="K19" s="48">
        <f t="shared" si="3"/>
        <v>0</v>
      </c>
      <c r="L19" s="48">
        <f t="shared" si="4"/>
        <v>0</v>
      </c>
      <c r="M19" s="49">
        <f t="shared" si="5"/>
        <v>0</v>
      </c>
      <c r="N19" s="49">
        <f t="shared" si="6"/>
        <v>0</v>
      </c>
    </row>
    <row r="20" spans="1:14" ht="15" x14ac:dyDescent="0.2">
      <c r="A20" s="33"/>
      <c r="B20" s="34"/>
      <c r="C20" s="34"/>
      <c r="D20" s="35"/>
      <c r="E20" s="33"/>
      <c r="F20" s="51">
        <f>IF(D20="A",'Tabla de Valores año 2025'!C$23,IF(D20="B",'Tabla de Valores año 2025'!C$24,IF(D20="C",'Tabla de Valores año 2025'!C$25,IF(D20="D",'Tabla de Valores año 2025'!C26,IF(D20="E",'Tabla de Valores año 2025'!C$27,0)))))</f>
        <v>0</v>
      </c>
      <c r="G20" s="36"/>
      <c r="H20" s="48">
        <f t="shared" si="1"/>
        <v>0</v>
      </c>
      <c r="I20" s="48">
        <f t="shared" si="0"/>
        <v>0</v>
      </c>
      <c r="J20" s="48">
        <f t="shared" si="2"/>
        <v>0</v>
      </c>
      <c r="K20" s="48">
        <f t="shared" si="3"/>
        <v>0</v>
      </c>
      <c r="L20" s="48">
        <f t="shared" si="4"/>
        <v>0</v>
      </c>
      <c r="M20" s="49">
        <f t="shared" si="5"/>
        <v>0</v>
      </c>
      <c r="N20" s="49">
        <f t="shared" si="6"/>
        <v>0</v>
      </c>
    </row>
    <row r="21" spans="1:14" ht="15" x14ac:dyDescent="0.2">
      <c r="A21" s="33"/>
      <c r="B21" s="34"/>
      <c r="C21" s="34"/>
      <c r="D21" s="35"/>
      <c r="E21" s="33"/>
      <c r="F21" s="51">
        <f>IF(D21="A",'Tabla de Valores año 2025'!C$23,IF(D21="B",'Tabla de Valores año 2025'!C$24,IF(D21="C",'Tabla de Valores año 2025'!C$25,IF(D21="D",'Tabla de Valores año 2025'!C26,IF(D21="E",'Tabla de Valores año 2025'!C$27,0)))))</f>
        <v>0</v>
      </c>
      <c r="G21" s="36"/>
      <c r="H21" s="48">
        <f t="shared" si="1"/>
        <v>0</v>
      </c>
      <c r="I21" s="48">
        <f t="shared" si="0"/>
        <v>0</v>
      </c>
      <c r="J21" s="48">
        <f t="shared" si="2"/>
        <v>0</v>
      </c>
      <c r="K21" s="48">
        <f t="shared" si="3"/>
        <v>0</v>
      </c>
      <c r="L21" s="48">
        <f t="shared" si="4"/>
        <v>0</v>
      </c>
      <c r="M21" s="49">
        <f t="shared" si="5"/>
        <v>0</v>
      </c>
      <c r="N21" s="49">
        <f t="shared" si="6"/>
        <v>0</v>
      </c>
    </row>
    <row r="22" spans="1:14" ht="15" x14ac:dyDescent="0.2">
      <c r="A22" s="33"/>
      <c r="B22" s="34"/>
      <c r="C22" s="34"/>
      <c r="D22" s="35"/>
      <c r="E22" s="33"/>
      <c r="F22" s="51">
        <f>IF(D22="A",'Tabla de Valores año 2025'!C$23,IF(D22="B",'Tabla de Valores año 2025'!C$24,IF(D22="C",'Tabla de Valores año 2025'!C$25,IF(D22="D",'Tabla de Valores año 2025'!C26,IF(D22="E",'Tabla de Valores año 2025'!C$27,0)))))</f>
        <v>0</v>
      </c>
      <c r="G22" s="36"/>
      <c r="H22" s="48">
        <f t="shared" si="1"/>
        <v>0</v>
      </c>
      <c r="I22" s="48">
        <f t="shared" si="0"/>
        <v>0</v>
      </c>
      <c r="J22" s="48">
        <f t="shared" si="2"/>
        <v>0</v>
      </c>
      <c r="K22" s="48">
        <f t="shared" si="3"/>
        <v>0</v>
      </c>
      <c r="L22" s="48">
        <f t="shared" si="4"/>
        <v>0</v>
      </c>
      <c r="M22" s="49">
        <f t="shared" si="5"/>
        <v>0</v>
      </c>
      <c r="N22" s="49">
        <f t="shared" si="6"/>
        <v>0</v>
      </c>
    </row>
    <row r="23" spans="1:14" ht="13.5" thickBot="1" x14ac:dyDescent="0.25">
      <c r="A23" s="29"/>
      <c r="B23" s="30"/>
      <c r="C23" s="30"/>
      <c r="D23" s="31"/>
      <c r="E23" s="42"/>
      <c r="F23" s="52">
        <f>IF(D23="A",'Tabla de Valores año 2025'!C$23,IF(D23="B",'Tabla de Valores año 2025'!C$24,IF(D23="C",'Tabla de Valores año 2025'!C$25,IF(D23="D",'Tabla de Valores año 2025'!C26,IF(D23="E",'Tabla de Valores año 2025'!C$27,0)))))</f>
        <v>0</v>
      </c>
      <c r="G23" s="43"/>
      <c r="H23" s="44">
        <f>(F23*G23)</f>
        <v>0</v>
      </c>
      <c r="I23" s="44">
        <f t="shared" si="0"/>
        <v>0</v>
      </c>
      <c r="J23" s="44">
        <f>H23-I23-(G23*745)</f>
        <v>0</v>
      </c>
      <c r="K23" s="45">
        <f>(J23*15/100)</f>
        <v>0</v>
      </c>
      <c r="L23" s="45">
        <f>(J23*3/100)</f>
        <v>0</v>
      </c>
      <c r="M23" s="45">
        <f>(H23-K23-L23)</f>
        <v>0</v>
      </c>
      <c r="N23" s="45">
        <f>(H23-I23-K23-L23)</f>
        <v>0</v>
      </c>
    </row>
    <row r="24" spans="1:14" ht="15" thickBot="1" x14ac:dyDescent="0.3">
      <c r="G24" s="6">
        <f t="shared" ref="G24:N24" si="7">SUM(G14:G23)</f>
        <v>0</v>
      </c>
      <c r="H24" s="63">
        <f t="shared" si="7"/>
        <v>0</v>
      </c>
      <c r="I24" s="15">
        <f t="shared" si="7"/>
        <v>0</v>
      </c>
      <c r="J24" s="15">
        <f t="shared" si="7"/>
        <v>0</v>
      </c>
      <c r="K24" s="64">
        <f t="shared" si="7"/>
        <v>0</v>
      </c>
      <c r="L24" s="15">
        <f t="shared" si="7"/>
        <v>0</v>
      </c>
      <c r="M24" s="15">
        <f t="shared" si="7"/>
        <v>0</v>
      </c>
      <c r="N24" s="15">
        <f t="shared" si="7"/>
        <v>0</v>
      </c>
    </row>
    <row r="25" spans="1:14" ht="13.5" thickBot="1" x14ac:dyDescent="0.25">
      <c r="G25" s="6"/>
      <c r="H25" s="7"/>
      <c r="I25" s="7"/>
      <c r="J25" s="7"/>
      <c r="K25" s="7"/>
      <c r="L25" s="7"/>
      <c r="M25" s="7"/>
      <c r="N25" s="7"/>
    </row>
    <row r="26" spans="1:14" ht="15" thickBot="1" x14ac:dyDescent="0.25">
      <c r="A26" s="19"/>
      <c r="B26" s="19"/>
      <c r="C26" s="8" t="s">
        <v>43</v>
      </c>
      <c r="E26" s="110">
        <f>H24</f>
        <v>0</v>
      </c>
      <c r="F26" s="111"/>
      <c r="G26" s="6"/>
      <c r="H26" s="7"/>
      <c r="I26" s="7"/>
      <c r="J26" s="7"/>
      <c r="K26" s="7"/>
      <c r="L26" s="19"/>
      <c r="M26" s="19"/>
      <c r="N26" s="19"/>
    </row>
    <row r="27" spans="1:14" ht="15" thickBot="1" x14ac:dyDescent="0.25">
      <c r="A27" s="19"/>
      <c r="B27" s="19"/>
      <c r="C27" s="11" t="s">
        <v>49</v>
      </c>
      <c r="D27" s="19"/>
      <c r="E27" s="110">
        <f>K24</f>
        <v>0</v>
      </c>
      <c r="F27" s="111"/>
      <c r="G27" s="19"/>
      <c r="H27" s="19"/>
      <c r="I27" s="20"/>
      <c r="J27" s="20"/>
      <c r="K27" s="20"/>
      <c r="L27" s="19"/>
      <c r="M27" s="19"/>
      <c r="N27" s="19"/>
    </row>
    <row r="28" spans="1:14" ht="15" thickBot="1" x14ac:dyDescent="0.25">
      <c r="A28" s="19"/>
      <c r="B28" s="19"/>
      <c r="C28" s="11" t="s">
        <v>32</v>
      </c>
      <c r="D28" s="19"/>
      <c r="E28" s="100">
        <f>E26-K24</f>
        <v>0</v>
      </c>
      <c r="F28" s="101"/>
      <c r="G28" s="20" t="s">
        <v>44</v>
      </c>
      <c r="H28" s="19"/>
      <c r="I28" s="20"/>
      <c r="J28" s="19"/>
      <c r="K28" s="19"/>
      <c r="L28" s="19"/>
      <c r="M28" s="19"/>
      <c r="N28" s="19"/>
    </row>
    <row r="29" spans="1:14" ht="14.25" x14ac:dyDescent="0.2">
      <c r="A29" s="19"/>
      <c r="B29" s="19"/>
      <c r="C29" s="11"/>
      <c r="D29" s="19"/>
      <c r="E29" s="55"/>
      <c r="F29" s="55"/>
      <c r="G29" s="20"/>
      <c r="H29" s="19"/>
      <c r="I29" s="20"/>
      <c r="J29" s="19"/>
      <c r="K29" s="19"/>
      <c r="L29" s="19"/>
      <c r="M29" s="19"/>
      <c r="N29" s="19"/>
    </row>
    <row r="30" spans="1:14" x14ac:dyDescent="0.2">
      <c r="A30" s="102" t="s">
        <v>35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</row>
    <row r="33" spans="2:10" x14ac:dyDescent="0.2">
      <c r="B33" s="8" t="s">
        <v>19</v>
      </c>
      <c r="C33" s="8" t="s">
        <v>30</v>
      </c>
    </row>
    <row r="34" spans="2:10" x14ac:dyDescent="0.2">
      <c r="B34" s="8" t="s">
        <v>20</v>
      </c>
      <c r="C34" s="8" t="s">
        <v>31</v>
      </c>
    </row>
    <row r="35" spans="2:10" ht="13.5" thickBot="1" x14ac:dyDescent="0.25">
      <c r="B35" s="8" t="s">
        <v>39</v>
      </c>
      <c r="C35" s="7">
        <v>0</v>
      </c>
    </row>
    <row r="36" spans="2:10" ht="13.5" thickBot="1" x14ac:dyDescent="0.25">
      <c r="B36" s="24" t="s">
        <v>32</v>
      </c>
      <c r="C36" s="25">
        <f>SUM(C35:C35)</f>
        <v>0</v>
      </c>
    </row>
    <row r="37" spans="2:10" x14ac:dyDescent="0.2">
      <c r="B37" s="8" t="s">
        <v>21</v>
      </c>
      <c r="C37" s="32"/>
      <c r="D37" s="10"/>
    </row>
    <row r="38" spans="2:10" x14ac:dyDescent="0.2">
      <c r="B38" s="8" t="s">
        <v>50</v>
      </c>
      <c r="C38" s="8"/>
      <c r="D38" s="8"/>
      <c r="H38" s="8"/>
      <c r="J38" s="8"/>
    </row>
    <row r="39" spans="2:10" x14ac:dyDescent="0.2">
      <c r="B39" s="8"/>
      <c r="H39" s="8"/>
      <c r="J39" s="8"/>
    </row>
    <row r="40" spans="2:10" x14ac:dyDescent="0.2">
      <c r="H40" s="8"/>
      <c r="J40" s="8"/>
    </row>
    <row r="41" spans="2:10" x14ac:dyDescent="0.2">
      <c r="H41" s="8"/>
      <c r="J41" s="8"/>
    </row>
    <row r="42" spans="2:10" x14ac:dyDescent="0.2">
      <c r="H42" s="8"/>
      <c r="J42" s="8"/>
    </row>
    <row r="43" spans="2:10" x14ac:dyDescent="0.2">
      <c r="H43" s="8"/>
      <c r="J43" s="8"/>
    </row>
    <row r="44" spans="2:10" x14ac:dyDescent="0.2">
      <c r="H44" s="8"/>
      <c r="J44" s="8"/>
    </row>
    <row r="45" spans="2:10" x14ac:dyDescent="0.2">
      <c r="H45" s="8"/>
      <c r="J45" s="8"/>
    </row>
    <row r="46" spans="2:10" x14ac:dyDescent="0.2">
      <c r="H46" s="8"/>
      <c r="J46" s="8"/>
    </row>
    <row r="47" spans="2:10" x14ac:dyDescent="0.2">
      <c r="H47" s="8"/>
      <c r="J47" s="8"/>
    </row>
    <row r="48" spans="2:10" x14ac:dyDescent="0.2">
      <c r="H48" s="8"/>
      <c r="J48" s="8"/>
    </row>
    <row r="49" spans="8:10" x14ac:dyDescent="0.2">
      <c r="H49" s="8"/>
      <c r="J49" s="8"/>
    </row>
    <row r="50" spans="8:10" x14ac:dyDescent="0.2">
      <c r="H50" s="8"/>
      <c r="J50" s="8"/>
    </row>
  </sheetData>
  <mergeCells count="13">
    <mergeCell ref="E26:F26"/>
    <mergeCell ref="A30:N30"/>
    <mergeCell ref="E27:F27"/>
    <mergeCell ref="E28:F28"/>
    <mergeCell ref="A12:E12"/>
    <mergeCell ref="C9:G9"/>
    <mergeCell ref="C10:G10"/>
    <mergeCell ref="H12:N12"/>
    <mergeCell ref="E2:I2"/>
    <mergeCell ref="F5:H5"/>
    <mergeCell ref="C6:G6"/>
    <mergeCell ref="C7:G7"/>
    <mergeCell ref="C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de Valores año 2025</vt:lpstr>
      <vt:lpstr>Cartola uso Grupo</vt:lpstr>
      <vt:lpstr>Cartola uso Intermediador</vt:lpstr>
    </vt:vector>
  </TitlesOfParts>
  <Company>Asociación de Guías y Scouts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Asociación de Guías y Scouts de Chile</dc:creator>
  <cp:lastModifiedBy>Lu Canifrú</cp:lastModifiedBy>
  <cp:lastPrinted>2020-05-13T15:56:36Z</cp:lastPrinted>
  <dcterms:created xsi:type="dcterms:W3CDTF">2008-05-13T15:44:17Z</dcterms:created>
  <dcterms:modified xsi:type="dcterms:W3CDTF">2025-03-20T22:56:46Z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-241783840</vt:i4>
  </property>
  <property fmtid="{D5CDD505-2E9C-101B-9397-08002B2CF9AE}" pid="3" name="_ReviewCycleID">
    <vt:i4>-241783840</vt:i4>
  </property>
  <property fmtid="{D5CDD505-2E9C-101B-9397-08002B2CF9AE}" pid="4" name="_NewReviewCycle">
    <vt:lpwstr/>
  </property>
  <property fmtid="{D5CDD505-2E9C-101B-9397-08002B2CF9AE}" pid="5" name="_EmailSubject">
    <vt:lpwstr>Revise "Cartola Registro Institucional año 2012 Distrito Cerro Blanco al 06062012"</vt:lpwstr>
  </property>
  <property fmtid="{D5CDD505-2E9C-101B-9397-08002B2CF9AE}" pid="6" name="_AuthorEmail">
    <vt:lpwstr>cristina.santibanez@eurofashion.cl</vt:lpwstr>
  </property>
  <property fmtid="{D5CDD505-2E9C-101B-9397-08002B2CF9AE}" pid="7" name="_AuthorEmailDisplayName">
    <vt:lpwstr>Cristina Santibañez</vt:lpwstr>
  </property>
  <property fmtid="{D5CDD505-2E9C-101B-9397-08002B2CF9AE}" pid="8" name="_ReviewingToolsShownOnce">
    <vt:lpwstr/>
  </property>
</Properties>
</file>