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5192" windowHeight="8700"/>
  </bookViews>
  <sheets>
    <sheet name="Consolidado 31Dic18" sheetId="2" r:id="rId1"/>
    <sheet name="Hoja3" sheetId="3" r:id="rId2"/>
  </sheets>
  <definedNames>
    <definedName name="_xlnm.Print_Area" localSheetId="0">'Consolidado 31Dic18'!$A$1:$G$76</definedName>
  </definedNames>
  <calcPr calcId="144525"/>
</workbook>
</file>

<file path=xl/calcChain.xml><?xml version="1.0" encoding="utf-8"?>
<calcChain xmlns="http://schemas.openxmlformats.org/spreadsheetml/2006/main">
  <c r="B54" i="2" l="1"/>
  <c r="B56" i="2"/>
  <c r="C56" i="2"/>
  <c r="F16" i="2"/>
  <c r="F18" i="2"/>
  <c r="G60" i="2"/>
  <c r="G51" i="2"/>
  <c r="G48" i="2"/>
  <c r="G44" i="2"/>
  <c r="C59" i="2"/>
  <c r="C54" i="2"/>
  <c r="C62" i="2" s="1"/>
  <c r="C51" i="2"/>
  <c r="G34" i="2"/>
  <c r="G27" i="2"/>
  <c r="G19" i="2"/>
  <c r="G18" i="2"/>
  <c r="G23" i="2" s="1"/>
  <c r="G36" i="2" s="1"/>
  <c r="C32" i="2"/>
  <c r="C23" i="2"/>
  <c r="C36" i="2" s="1"/>
  <c r="G64" i="2" l="1"/>
  <c r="C64" i="2"/>
  <c r="F60" i="2"/>
  <c r="B62" i="2"/>
  <c r="B51" i="2"/>
  <c r="F48" i="2"/>
  <c r="F34" i="2"/>
  <c r="B32" i="2"/>
  <c r="F27" i="2"/>
  <c r="B23" i="2"/>
  <c r="F23" i="2"/>
  <c r="F64" i="2" l="1"/>
  <c r="B64" i="2"/>
  <c r="H64" i="2" s="1"/>
  <c r="F36" i="2"/>
  <c r="B36" i="2"/>
  <c r="H36" i="2" s="1"/>
  <c r="I36" i="2"/>
  <c r="I64" i="2"/>
  <c r="J36" i="2" l="1"/>
</calcChain>
</file>

<file path=xl/comments1.xml><?xml version="1.0" encoding="utf-8"?>
<comments xmlns="http://schemas.openxmlformats.org/spreadsheetml/2006/main">
  <authors>
    <author>elatham</author>
  </authors>
  <commentList>
    <comment ref="F18" authorId="0">
      <text>
        <r>
          <rPr>
            <b/>
            <sz val="9"/>
            <color indexed="81"/>
            <rFont val="Tahoma"/>
            <family val="2"/>
          </rPr>
          <t>elatham: 40.000</t>
        </r>
        <r>
          <rPr>
            <sz val="9"/>
            <color indexed="81"/>
            <rFont val="Tahoma"/>
            <family val="2"/>
          </rPr>
          <t xml:space="preserve">
Apote Restauración casa de Alberto Del Brutto, 
que se devuelve en 2019</t>
        </r>
      </text>
    </comment>
  </commentList>
</comments>
</file>

<file path=xl/sharedStrings.xml><?xml version="1.0" encoding="utf-8"?>
<sst xmlns="http://schemas.openxmlformats.org/spreadsheetml/2006/main" count="102" uniqueCount="92">
  <si>
    <t>ASOCIACION DE GUIAS Y SCOUTS DE CHILE</t>
  </si>
  <si>
    <t>EDUCACION INSTITUTO COLEGIOS</t>
  </si>
  <si>
    <t>70.022.230-6</t>
  </si>
  <si>
    <t>ACTIVOS</t>
  </si>
  <si>
    <t>PASIVOS</t>
  </si>
  <si>
    <t>Activo Circulante</t>
  </si>
  <si>
    <t>Pasivo Circulante</t>
  </si>
  <si>
    <t>Disponible</t>
  </si>
  <si>
    <t>Oblig. Bancos e Inst. Financ.</t>
  </si>
  <si>
    <t>Valores Negociables</t>
  </si>
  <si>
    <t>Documentos por Pagar</t>
  </si>
  <si>
    <t>Documentos por Cobrar</t>
  </si>
  <si>
    <t>Remuner. y Hons. Por Pagar</t>
  </si>
  <si>
    <t>Deudores Varios</t>
  </si>
  <si>
    <t>Ctas. Por Pagar Org. Internac.</t>
  </si>
  <si>
    <t>Existencias</t>
  </si>
  <si>
    <t>Provisiones y Retenciones</t>
  </si>
  <si>
    <t>Leyes Sociales</t>
  </si>
  <si>
    <t>Gastos pagados por Anticip.</t>
  </si>
  <si>
    <t>Acreedores Varios</t>
  </si>
  <si>
    <t>Pasivo Largo Plazo</t>
  </si>
  <si>
    <t>Activo Fijo</t>
  </si>
  <si>
    <t>Edificios y Construcciones</t>
  </si>
  <si>
    <t>Ctas. Por Pagar Org. Internac. LP</t>
  </si>
  <si>
    <t>Maquinarias y Herramientas</t>
  </si>
  <si>
    <t>Muebles y Utiles</t>
  </si>
  <si>
    <t>Patrimonio</t>
  </si>
  <si>
    <t>Terrenos</t>
  </si>
  <si>
    <t>Capital</t>
  </si>
  <si>
    <t>Vehículos</t>
  </si>
  <si>
    <t>Reservas</t>
  </si>
  <si>
    <t>Depreciación Acumulada</t>
  </si>
  <si>
    <t>Reservas Mayor Valor A. Fijo</t>
  </si>
  <si>
    <t>Pérdidas y Ganancias Acumul.</t>
  </si>
  <si>
    <t>Otros Activos</t>
  </si>
  <si>
    <t>TOTAL ACTIVOS</t>
  </si>
  <si>
    <t>TOTAL PASIVOS</t>
  </si>
  <si>
    <t>INGRESOS</t>
  </si>
  <si>
    <t>EGRESOS</t>
  </si>
  <si>
    <t>Operacionales</t>
  </si>
  <si>
    <t>Ventas</t>
  </si>
  <si>
    <t>Servicios Generales</t>
  </si>
  <si>
    <t>Ventas Predios</t>
  </si>
  <si>
    <t>Gastos Operacionales</t>
  </si>
  <si>
    <t>Cuotas Sociales</t>
  </si>
  <si>
    <t>Costos de Ventas</t>
  </si>
  <si>
    <t>Eventos, Cursos y Jornadas</t>
  </si>
  <si>
    <t>Otros Ingresos</t>
  </si>
  <si>
    <t>Royalties y Auspicios</t>
  </si>
  <si>
    <t>No Operacionales</t>
  </si>
  <si>
    <t>Depreciación del ejercicio</t>
  </si>
  <si>
    <t>Gastos Financieros</t>
  </si>
  <si>
    <t>Eventos y Proyectos</t>
  </si>
  <si>
    <t>Remuneraciones</t>
  </si>
  <si>
    <t>Aportes, Subvenciones y Proyectos</t>
  </si>
  <si>
    <t>Corrección Monetaria</t>
  </si>
  <si>
    <t>Utilidad (Pérdida) del Ejercicio</t>
  </si>
  <si>
    <t>TOTAL INGRESOS</t>
  </si>
  <si>
    <t>TOTAL EGRESOS</t>
  </si>
  <si>
    <t>Otros Activos Circulantes</t>
  </si>
  <si>
    <t>Ctas. Ctes. EE Relaciones</t>
  </si>
  <si>
    <t>Excedente / Déficit</t>
  </si>
  <si>
    <t>Aportes Territoriales e Incentivos Grupos</t>
  </si>
  <si>
    <t>REPUBLICA 97 - Santiago</t>
  </si>
  <si>
    <t>Deudores por Ventas</t>
  </si>
  <si>
    <t>Gtos. y Aportes Registro</t>
  </si>
  <si>
    <t>Excedentes en Inversiones EE RR</t>
  </si>
  <si>
    <t>Provisión Fondo Evento Ejerc sgte</t>
  </si>
  <si>
    <t>Gtos. Programa de Jóvenes</t>
  </si>
  <si>
    <t>Impuestos por Recuperar</t>
  </si>
  <si>
    <t>31.12.17</t>
  </si>
  <si>
    <t>Proyecto Casa E.Jéquier Rep97</t>
  </si>
  <si>
    <t>Adición y Bajas Edificios yTerrenos</t>
  </si>
  <si>
    <t>Reasig Fondos Internos Ahorrados</t>
  </si>
  <si>
    <t>DIRECTOR DE ADM. Y FINANZAS</t>
  </si>
  <si>
    <t>31.12.18</t>
  </si>
  <si>
    <t>Balance General Consolidado entre el 1 de Enero y el 31 de Diciembre de 2018</t>
  </si>
  <si>
    <t>Estado de Resultados Consolidado entre el 1 de Enero y el 31 de Diciembre de 2018</t>
  </si>
  <si>
    <t>Santiago, Diciembre 31 de 2018</t>
  </si>
  <si>
    <t>Daniel Mauricio Méndez Farago</t>
  </si>
  <si>
    <t>José Claudio Urzúa Riquelme</t>
  </si>
  <si>
    <t>PRESIDENTE NACIONAL</t>
  </si>
  <si>
    <t>ELF / Asesor Adm. y Finanzas</t>
  </si>
  <si>
    <t>Miembro Activo N° 3</t>
  </si>
  <si>
    <t>Eq. de Comput. Y Software</t>
  </si>
  <si>
    <t>Prov Ret Zonas y Distritos 2017-18</t>
  </si>
  <si>
    <t>Ingresos Financieros</t>
  </si>
  <si>
    <t>Recuperación deudas vencidas</t>
  </si>
  <si>
    <t xml:space="preserve">Aporte Exced Eventos </t>
  </si>
  <si>
    <t>Aporte Déficit Eventos Nacionales</t>
  </si>
  <si>
    <t>Gastos Proyecto P.N.C.E.</t>
  </si>
  <si>
    <t>Administración Proyecto P.N.C.E.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</si>
</sst>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;@"/>
    <numFmt numFmtId="165" formatCode="#,##0;\(#,##0\)"/>
  </numFmts>
  <fonts count="14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2" xfId="0" applyFont="1" applyBorder="1"/>
    <xf numFmtId="0" fontId="2" fillId="0" borderId="0" xfId="0" applyFont="1"/>
    <xf numFmtId="0" fontId="1" fillId="0" borderId="4" xfId="0" applyFont="1" applyBorder="1"/>
    <xf numFmtId="0" fontId="1" fillId="0" borderId="0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2" fillId="0" borderId="0" xfId="0" applyNumberFormat="1" applyFont="1" applyBorder="1"/>
    <xf numFmtId="165" fontId="2" fillId="0" borderId="5" xfId="0" applyNumberFormat="1" applyFont="1" applyBorder="1"/>
    <xf numFmtId="165" fontId="2" fillId="0" borderId="8" xfId="0" applyNumberFormat="1" applyFont="1" applyBorder="1"/>
    <xf numFmtId="165" fontId="2" fillId="0" borderId="7" xfId="0" applyNumberFormat="1" applyFont="1" applyBorder="1"/>
    <xf numFmtId="0" fontId="2" fillId="0" borderId="0" xfId="0" applyFont="1" applyFill="1" applyBorder="1"/>
    <xf numFmtId="165" fontId="2" fillId="0" borderId="0" xfId="0" applyNumberFormat="1" applyFont="1"/>
    <xf numFmtId="0" fontId="1" fillId="0" borderId="4" xfId="0" applyFont="1" applyBorder="1" applyAlignment="1"/>
    <xf numFmtId="0" fontId="1" fillId="0" borderId="0" xfId="0" applyFont="1" applyBorder="1" applyAlignment="1"/>
    <xf numFmtId="3" fontId="2" fillId="0" borderId="0" xfId="0" applyNumberFormat="1" applyFont="1"/>
    <xf numFmtId="0" fontId="4" fillId="0" borderId="0" xfId="0" applyFont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5" fillId="0" borderId="4" xfId="0" applyFont="1" applyBorder="1"/>
    <xf numFmtId="165" fontId="2" fillId="0" borderId="0" xfId="0" applyNumberFormat="1" applyFont="1" applyFill="1" applyBorder="1"/>
    <xf numFmtId="165" fontId="2" fillId="0" borderId="7" xfId="0" applyNumberFormat="1" applyFont="1" applyFill="1" applyBorder="1"/>
    <xf numFmtId="0" fontId="2" fillId="0" borderId="7" xfId="0" applyFont="1" applyFill="1" applyBorder="1"/>
    <xf numFmtId="0" fontId="1" fillId="0" borderId="0" xfId="0" applyFont="1" applyFill="1" applyBorder="1" applyAlignment="1"/>
    <xf numFmtId="0" fontId="3" fillId="0" borderId="0" xfId="0" applyFont="1" applyFill="1" applyBorder="1"/>
    <xf numFmtId="0" fontId="1" fillId="0" borderId="8" xfId="0" applyFont="1" applyBorder="1" applyAlignment="1">
      <alignment horizontal="center"/>
    </xf>
    <xf numFmtId="165" fontId="2" fillId="0" borderId="5" xfId="0" applyNumberFormat="1" applyFont="1" applyFill="1" applyBorder="1"/>
    <xf numFmtId="165" fontId="2" fillId="0" borderId="9" xfId="0" applyNumberFormat="1" applyFont="1" applyBorder="1"/>
    <xf numFmtId="165" fontId="2" fillId="0" borderId="10" xfId="0" applyNumberFormat="1" applyFont="1" applyBorder="1"/>
    <xf numFmtId="0" fontId="7" fillId="0" borderId="0" xfId="0" applyFont="1" applyAlignment="1"/>
    <xf numFmtId="0" fontId="6" fillId="0" borderId="0" xfId="0" applyFont="1"/>
    <xf numFmtId="0" fontId="9" fillId="0" borderId="0" xfId="0" applyFont="1"/>
    <xf numFmtId="0" fontId="4" fillId="0" borderId="7" xfId="0" applyFont="1" applyBorder="1" applyAlignment="1"/>
    <xf numFmtId="0" fontId="4" fillId="0" borderId="8" xfId="0" applyFont="1" applyBorder="1" applyAlignment="1"/>
    <xf numFmtId="0" fontId="1" fillId="0" borderId="0" xfId="0" applyFont="1" applyBorder="1" applyAlignment="1">
      <alignment horizontal="right"/>
    </xf>
    <xf numFmtId="164" fontId="1" fillId="0" borderId="5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165" fontId="2" fillId="0" borderId="8" xfId="0" applyNumberFormat="1" applyFont="1" applyFill="1" applyBorder="1"/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/>
    <xf numFmtId="0" fontId="2" fillId="0" borderId="0" xfId="0" applyFont="1" applyBorder="1" applyAlignment="1"/>
    <xf numFmtId="0" fontId="11" fillId="0" borderId="4" xfId="0" applyFont="1" applyBorder="1"/>
    <xf numFmtId="0" fontId="11" fillId="0" borderId="6" xfId="0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8" xfId="0" applyFont="1" applyFill="1" applyBorder="1"/>
    <xf numFmtId="0" fontId="2" fillId="0" borderId="7" xfId="0" applyFont="1" applyBorder="1"/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6"/>
  <sheetViews>
    <sheetView tabSelected="1" workbookViewId="0"/>
  </sheetViews>
  <sheetFormatPr baseColWidth="10" defaultColWidth="11.44140625" defaultRowHeight="10.199999999999999" x14ac:dyDescent="0.2"/>
  <cols>
    <col min="1" max="1" width="23.5546875" style="2" customWidth="1"/>
    <col min="2" max="3" width="12.33203125" style="2" customWidth="1"/>
    <col min="4" max="4" width="1.6640625" style="2" customWidth="1"/>
    <col min="5" max="5" width="24" style="2" customWidth="1"/>
    <col min="6" max="7" width="12.33203125" style="2" bestFit="1" customWidth="1"/>
    <col min="8" max="9" width="1.88671875" style="2" bestFit="1" customWidth="1"/>
    <col min="10" max="16384" width="11.44140625" style="2"/>
  </cols>
  <sheetData>
    <row r="1" spans="1:10" x14ac:dyDescent="0.2">
      <c r="A1" s="44"/>
      <c r="B1" s="1"/>
      <c r="C1" s="1"/>
      <c r="D1" s="1"/>
      <c r="E1" s="1"/>
      <c r="F1" s="1"/>
      <c r="G1" s="45"/>
    </row>
    <row r="2" spans="1:10" x14ac:dyDescent="0.2">
      <c r="A2" s="3" t="s">
        <v>0</v>
      </c>
      <c r="B2" s="4"/>
      <c r="C2" s="4"/>
      <c r="D2" s="5"/>
      <c r="E2" s="4" t="s">
        <v>63</v>
      </c>
      <c r="F2" s="42"/>
      <c r="G2" s="43"/>
    </row>
    <row r="3" spans="1:10" x14ac:dyDescent="0.2">
      <c r="A3" s="3" t="s">
        <v>1</v>
      </c>
      <c r="B3" s="4"/>
      <c r="C3" s="4"/>
      <c r="D3" s="5"/>
      <c r="E3" s="4" t="s">
        <v>2</v>
      </c>
      <c r="F3" s="5"/>
      <c r="G3" s="10"/>
    </row>
    <row r="4" spans="1:10" x14ac:dyDescent="0.2">
      <c r="A4" s="3"/>
      <c r="B4" s="4"/>
      <c r="C4" s="4"/>
      <c r="D4" s="5"/>
      <c r="E4" s="4"/>
      <c r="F4" s="5"/>
      <c r="G4" s="10"/>
    </row>
    <row r="5" spans="1:10" x14ac:dyDescent="0.2">
      <c r="A5" s="7"/>
      <c r="B5" s="5"/>
      <c r="C5" s="5"/>
      <c r="D5" s="5"/>
      <c r="E5" s="5"/>
      <c r="F5" s="5"/>
      <c r="G5" s="6"/>
    </row>
    <row r="6" spans="1:10" s="38" customFormat="1" ht="15.6" x14ac:dyDescent="0.3">
      <c r="A6" s="63" t="s">
        <v>76</v>
      </c>
      <c r="B6" s="64"/>
      <c r="C6" s="64"/>
      <c r="D6" s="64"/>
      <c r="E6" s="64"/>
      <c r="F6" s="64"/>
      <c r="G6" s="65"/>
      <c r="H6" s="37"/>
      <c r="I6" s="37"/>
      <c r="J6" s="37"/>
    </row>
    <row r="7" spans="1:10" s="38" customFormat="1" ht="15.6" x14ac:dyDescent="0.3">
      <c r="A7" s="47"/>
      <c r="B7" s="48"/>
      <c r="C7" s="48"/>
      <c r="D7" s="48"/>
      <c r="E7" s="48"/>
      <c r="F7" s="48"/>
      <c r="G7" s="49"/>
      <c r="H7" s="37"/>
      <c r="I7" s="37"/>
      <c r="J7" s="37"/>
    </row>
    <row r="8" spans="1:10" x14ac:dyDescent="0.2">
      <c r="A8" s="8"/>
      <c r="B8" s="9"/>
      <c r="C8" s="9"/>
      <c r="D8" s="9"/>
      <c r="E8" s="9"/>
      <c r="F8" s="9"/>
      <c r="G8" s="10"/>
      <c r="H8" s="11"/>
      <c r="I8" s="11"/>
      <c r="J8" s="11"/>
    </row>
    <row r="9" spans="1:10" x14ac:dyDescent="0.2">
      <c r="A9" s="12" t="s">
        <v>3</v>
      </c>
      <c r="B9" s="13" t="s">
        <v>75</v>
      </c>
      <c r="C9" s="13" t="s">
        <v>70</v>
      </c>
      <c r="D9" s="13"/>
      <c r="E9" s="13" t="s">
        <v>4</v>
      </c>
      <c r="F9" s="13" t="s">
        <v>75</v>
      </c>
      <c r="G9" s="33" t="s">
        <v>70</v>
      </c>
      <c r="H9" s="14"/>
      <c r="I9" s="14"/>
      <c r="J9" s="14"/>
    </row>
    <row r="10" spans="1:10" x14ac:dyDescent="0.2">
      <c r="A10" s="59" t="s">
        <v>5</v>
      </c>
      <c r="B10" s="1"/>
      <c r="C10" s="1"/>
      <c r="D10" s="1"/>
      <c r="E10" s="60" t="s">
        <v>6</v>
      </c>
      <c r="F10" s="1"/>
      <c r="G10" s="45"/>
    </row>
    <row r="11" spans="1:10" x14ac:dyDescent="0.2">
      <c r="A11" s="7" t="s">
        <v>7</v>
      </c>
      <c r="B11" s="15">
        <v>161697634</v>
      </c>
      <c r="C11" s="15">
        <v>419975071</v>
      </c>
      <c r="D11" s="5"/>
      <c r="E11" s="5" t="s">
        <v>8</v>
      </c>
      <c r="F11" s="15">
        <v>2779581</v>
      </c>
      <c r="G11" s="16">
        <v>0</v>
      </c>
    </row>
    <row r="12" spans="1:10" x14ac:dyDescent="0.2">
      <c r="A12" s="7" t="s">
        <v>9</v>
      </c>
      <c r="B12" s="15">
        <v>140482341</v>
      </c>
      <c r="C12" s="15">
        <v>0</v>
      </c>
      <c r="D12" s="5"/>
      <c r="E12" s="5" t="s">
        <v>10</v>
      </c>
      <c r="F12" s="15">
        <v>123058773</v>
      </c>
      <c r="G12" s="16">
        <v>186928787</v>
      </c>
    </row>
    <row r="13" spans="1:10" x14ac:dyDescent="0.2">
      <c r="A13" s="7" t="s">
        <v>64</v>
      </c>
      <c r="B13" s="15">
        <v>44210537</v>
      </c>
      <c r="C13" s="15">
        <v>39538695</v>
      </c>
      <c r="D13" s="5"/>
      <c r="E13" s="5" t="s">
        <v>12</v>
      </c>
      <c r="F13" s="15">
        <v>21226503</v>
      </c>
      <c r="G13" s="16">
        <v>9375868</v>
      </c>
    </row>
    <row r="14" spans="1:10" x14ac:dyDescent="0.2">
      <c r="A14" s="7" t="s">
        <v>11</v>
      </c>
      <c r="B14" s="15">
        <v>1932528</v>
      </c>
      <c r="C14" s="15">
        <v>0</v>
      </c>
      <c r="D14" s="5"/>
      <c r="E14" s="5" t="s">
        <v>14</v>
      </c>
      <c r="F14" s="15">
        <v>7287443</v>
      </c>
      <c r="G14" s="16">
        <v>6311638</v>
      </c>
    </row>
    <row r="15" spans="1:10" x14ac:dyDescent="0.2">
      <c r="A15" s="7" t="s">
        <v>13</v>
      </c>
      <c r="B15" s="15">
        <v>35983707</v>
      </c>
      <c r="C15" s="15">
        <v>35238136</v>
      </c>
      <c r="D15" s="5"/>
      <c r="E15" s="5" t="s">
        <v>67</v>
      </c>
      <c r="F15" s="15">
        <v>164367307</v>
      </c>
      <c r="G15" s="16">
        <v>0</v>
      </c>
    </row>
    <row r="16" spans="1:10" x14ac:dyDescent="0.2">
      <c r="A16" s="7" t="s">
        <v>15</v>
      </c>
      <c r="B16" s="15">
        <v>41261168</v>
      </c>
      <c r="C16" s="15">
        <v>45761040</v>
      </c>
      <c r="D16" s="5"/>
      <c r="E16" s="5" t="s">
        <v>16</v>
      </c>
      <c r="F16" s="15">
        <f>165021453-F15</f>
        <v>654146</v>
      </c>
      <c r="G16" s="16">
        <v>3805178</v>
      </c>
    </row>
    <row r="17" spans="1:8" x14ac:dyDescent="0.2">
      <c r="A17" s="7" t="s">
        <v>69</v>
      </c>
      <c r="B17" s="15">
        <v>99082</v>
      </c>
      <c r="C17" s="15">
        <v>5052064</v>
      </c>
      <c r="D17" s="5"/>
      <c r="E17" s="5" t="s">
        <v>17</v>
      </c>
      <c r="F17" s="15">
        <v>300758934</v>
      </c>
      <c r="G17" s="16">
        <v>290987188</v>
      </c>
    </row>
    <row r="18" spans="1:8" x14ac:dyDescent="0.2">
      <c r="A18" s="7" t="s">
        <v>18</v>
      </c>
      <c r="B18" s="15">
        <v>0</v>
      </c>
      <c r="C18" s="15">
        <v>0</v>
      </c>
      <c r="D18" s="5"/>
      <c r="E18" s="5" t="s">
        <v>19</v>
      </c>
      <c r="F18" s="15">
        <f>125406518-F19+40000</f>
        <v>19518329</v>
      </c>
      <c r="G18" s="16">
        <f>248573130-G19</f>
        <v>190197694</v>
      </c>
    </row>
    <row r="19" spans="1:8" x14ac:dyDescent="0.2">
      <c r="A19" s="7" t="s">
        <v>59</v>
      </c>
      <c r="B19" s="15">
        <v>0</v>
      </c>
      <c r="C19" s="15">
        <v>0</v>
      </c>
      <c r="D19" s="5"/>
      <c r="E19" s="5" t="s">
        <v>85</v>
      </c>
      <c r="F19" s="15">
        <v>105928189</v>
      </c>
      <c r="G19" s="16">
        <f>7083481+4025637+1228492+19156137+7929743+11450436+6121747+1379763</f>
        <v>58375436</v>
      </c>
    </row>
    <row r="20" spans="1:8" x14ac:dyDescent="0.2">
      <c r="A20" s="7" t="s">
        <v>60</v>
      </c>
      <c r="B20" s="15">
        <v>3749020</v>
      </c>
      <c r="C20" s="15">
        <v>11961975</v>
      </c>
      <c r="D20" s="5"/>
      <c r="E20" s="5" t="s">
        <v>60</v>
      </c>
      <c r="F20" s="15">
        <v>3770422</v>
      </c>
      <c r="G20" s="16">
        <v>354538</v>
      </c>
    </row>
    <row r="21" spans="1:8" x14ac:dyDescent="0.2">
      <c r="A21" s="7"/>
      <c r="B21" s="15"/>
      <c r="C21" s="15"/>
      <c r="D21" s="5"/>
      <c r="E21" s="5" t="s">
        <v>71</v>
      </c>
      <c r="F21" s="15">
        <v>0</v>
      </c>
      <c r="G21" s="16">
        <v>73911284</v>
      </c>
    </row>
    <row r="22" spans="1:8" x14ac:dyDescent="0.2">
      <c r="A22" s="7"/>
      <c r="B22" s="18"/>
      <c r="C22" s="18"/>
      <c r="D22" s="5"/>
      <c r="E22" s="5" t="s">
        <v>73</v>
      </c>
      <c r="F22" s="18">
        <v>0</v>
      </c>
      <c r="G22" s="17">
        <v>9335225</v>
      </c>
    </row>
    <row r="23" spans="1:8" x14ac:dyDescent="0.2">
      <c r="A23" s="7"/>
      <c r="B23" s="15">
        <f>SUM(B11:B22)</f>
        <v>429416017</v>
      </c>
      <c r="C23" s="15">
        <f>SUM(C11:C22)</f>
        <v>557526981</v>
      </c>
      <c r="D23" s="5"/>
      <c r="E23" s="5"/>
      <c r="F23" s="15">
        <f>SUM(F11:F22)</f>
        <v>749349627</v>
      </c>
      <c r="G23" s="16">
        <f>SUM(G11:G22)</f>
        <v>829582836</v>
      </c>
    </row>
    <row r="24" spans="1:8" x14ac:dyDescent="0.2">
      <c r="A24" s="3" t="s">
        <v>21</v>
      </c>
      <c r="B24" s="15"/>
      <c r="C24" s="15"/>
      <c r="D24" s="5"/>
      <c r="E24" s="4" t="s">
        <v>20</v>
      </c>
      <c r="F24" s="15"/>
      <c r="G24" s="16"/>
    </row>
    <row r="25" spans="1:8" x14ac:dyDescent="0.2">
      <c r="A25" s="7" t="s">
        <v>22</v>
      </c>
      <c r="B25" s="15">
        <v>168752350</v>
      </c>
      <c r="C25" s="15">
        <v>106058428</v>
      </c>
      <c r="D25" s="5"/>
      <c r="E25" s="5" t="s">
        <v>23</v>
      </c>
      <c r="F25" s="15">
        <v>14574886</v>
      </c>
      <c r="G25" s="16">
        <v>18934914</v>
      </c>
    </row>
    <row r="26" spans="1:8" x14ac:dyDescent="0.2">
      <c r="A26" s="7" t="s">
        <v>24</v>
      </c>
      <c r="B26" s="15">
        <v>3312012</v>
      </c>
      <c r="C26" s="15">
        <v>3221801</v>
      </c>
      <c r="D26" s="5"/>
      <c r="E26" s="19"/>
      <c r="F26" s="18"/>
      <c r="G26" s="17"/>
    </row>
    <row r="27" spans="1:8" x14ac:dyDescent="0.2">
      <c r="A27" s="7" t="s">
        <v>25</v>
      </c>
      <c r="B27" s="15">
        <v>631844</v>
      </c>
      <c r="C27" s="15">
        <v>614635</v>
      </c>
      <c r="D27" s="5"/>
      <c r="E27" s="5"/>
      <c r="F27" s="15">
        <f>SUM(F25:F26)</f>
        <v>14574886</v>
      </c>
      <c r="G27" s="16">
        <f>SUM(G25:G26)</f>
        <v>18934914</v>
      </c>
      <c r="H27" s="23"/>
    </row>
    <row r="28" spans="1:8" x14ac:dyDescent="0.2">
      <c r="A28" s="7" t="s">
        <v>84</v>
      </c>
      <c r="B28" s="15">
        <v>9500285</v>
      </c>
      <c r="C28" s="15">
        <v>9249688</v>
      </c>
      <c r="D28" s="5"/>
      <c r="E28" s="4" t="s">
        <v>26</v>
      </c>
      <c r="F28" s="15"/>
      <c r="G28" s="16"/>
    </row>
    <row r="29" spans="1:8" x14ac:dyDescent="0.2">
      <c r="A29" s="7" t="s">
        <v>27</v>
      </c>
      <c r="B29" s="15">
        <v>126372397</v>
      </c>
      <c r="C29" s="15">
        <v>119560892</v>
      </c>
      <c r="D29" s="5"/>
      <c r="E29" s="5" t="s">
        <v>28</v>
      </c>
      <c r="F29" s="15">
        <v>159384615</v>
      </c>
      <c r="G29" s="16">
        <v>159384615</v>
      </c>
    </row>
    <row r="30" spans="1:8" x14ac:dyDescent="0.2">
      <c r="A30" s="7" t="s">
        <v>29</v>
      </c>
      <c r="B30" s="15">
        <v>0</v>
      </c>
      <c r="C30" s="15">
        <v>0</v>
      </c>
      <c r="D30" s="5"/>
      <c r="E30" s="5" t="s">
        <v>30</v>
      </c>
      <c r="F30" s="15">
        <v>24003842</v>
      </c>
      <c r="G30" s="16">
        <v>24003842</v>
      </c>
    </row>
    <row r="31" spans="1:8" x14ac:dyDescent="0.2">
      <c r="A31" s="7" t="s">
        <v>31</v>
      </c>
      <c r="B31" s="18">
        <v>-11998134</v>
      </c>
      <c r="C31" s="18">
        <v>-10039982</v>
      </c>
      <c r="D31" s="5"/>
      <c r="E31" s="5" t="s">
        <v>32</v>
      </c>
      <c r="F31" s="15">
        <v>0</v>
      </c>
      <c r="G31" s="16">
        <v>0</v>
      </c>
    </row>
    <row r="32" spans="1:8" x14ac:dyDescent="0.2">
      <c r="A32" s="7"/>
      <c r="B32" s="15">
        <f>SUM(B25:B31)</f>
        <v>296570754</v>
      </c>
      <c r="C32" s="15">
        <f>SUM(C25:C31)</f>
        <v>228665462</v>
      </c>
      <c r="D32" s="5"/>
      <c r="E32" s="5" t="s">
        <v>33</v>
      </c>
      <c r="F32" s="15">
        <v>-32836619</v>
      </c>
      <c r="G32" s="16">
        <v>-52246089</v>
      </c>
    </row>
    <row r="33" spans="1:11" x14ac:dyDescent="0.2">
      <c r="A33" s="7"/>
      <c r="B33" s="15"/>
      <c r="C33" s="15"/>
      <c r="D33" s="5"/>
      <c r="E33" s="5" t="s">
        <v>61</v>
      </c>
      <c r="F33" s="18">
        <v>71688608</v>
      </c>
      <c r="G33" s="17">
        <v>19409470</v>
      </c>
    </row>
    <row r="34" spans="1:11" x14ac:dyDescent="0.2">
      <c r="A34" s="7" t="s">
        <v>34</v>
      </c>
      <c r="B34" s="15">
        <v>260178188</v>
      </c>
      <c r="C34" s="15">
        <v>212877145</v>
      </c>
      <c r="D34" s="5"/>
      <c r="E34" s="5"/>
      <c r="F34" s="15">
        <f>SUM(F29:F33)</f>
        <v>222240446</v>
      </c>
      <c r="G34" s="16">
        <f>SUM(G29:G33)</f>
        <v>150551838</v>
      </c>
      <c r="K34" s="20"/>
    </row>
    <row r="35" spans="1:11" x14ac:dyDescent="0.2">
      <c r="A35" s="7"/>
      <c r="B35" s="18"/>
      <c r="C35" s="18"/>
      <c r="D35" s="5"/>
      <c r="E35" s="5"/>
      <c r="F35" s="18"/>
      <c r="G35" s="17"/>
    </row>
    <row r="36" spans="1:11" x14ac:dyDescent="0.2">
      <c r="A36" s="3" t="s">
        <v>35</v>
      </c>
      <c r="B36" s="35">
        <f>+B23+B32+B34</f>
        <v>986164959</v>
      </c>
      <c r="C36" s="35">
        <f>+C23+C32+C34</f>
        <v>999069588</v>
      </c>
      <c r="D36" s="5"/>
      <c r="E36" s="4" t="s">
        <v>36</v>
      </c>
      <c r="F36" s="35">
        <f>+F23+F27+F34</f>
        <v>986164959</v>
      </c>
      <c r="G36" s="36">
        <f>+G23+G27+G34</f>
        <v>999069588</v>
      </c>
      <c r="H36" s="20">
        <f>+B36-F36</f>
        <v>0</v>
      </c>
      <c r="I36" s="20">
        <f>+C36-G36</f>
        <v>0</v>
      </c>
      <c r="J36" s="20">
        <f>+F36-B36</f>
        <v>0</v>
      </c>
    </row>
    <row r="37" spans="1:11" x14ac:dyDescent="0.2">
      <c r="A37" s="3"/>
      <c r="B37" s="15"/>
      <c r="C37" s="15"/>
      <c r="D37" s="5"/>
      <c r="E37" s="4"/>
      <c r="F37" s="15"/>
      <c r="G37" s="16"/>
      <c r="H37" s="20"/>
      <c r="I37" s="20"/>
      <c r="J37" s="20"/>
    </row>
    <row r="38" spans="1:11" x14ac:dyDescent="0.2">
      <c r="A38" s="3"/>
      <c r="B38" s="15"/>
      <c r="C38" s="15"/>
      <c r="D38" s="5"/>
      <c r="E38" s="4"/>
      <c r="F38" s="15"/>
      <c r="G38" s="16"/>
      <c r="I38" s="20"/>
    </row>
    <row r="39" spans="1:11" x14ac:dyDescent="0.2">
      <c r="A39" s="7"/>
      <c r="B39" s="5"/>
      <c r="C39" s="5"/>
      <c r="D39" s="5"/>
      <c r="E39" s="5"/>
      <c r="F39" s="5"/>
      <c r="G39" s="6"/>
    </row>
    <row r="40" spans="1:11" s="39" customFormat="1" ht="16.05" customHeight="1" x14ac:dyDescent="0.3">
      <c r="A40" s="66" t="s">
        <v>77</v>
      </c>
      <c r="B40" s="67"/>
      <c r="C40" s="67"/>
      <c r="D40" s="67"/>
      <c r="E40" s="67"/>
      <c r="F40" s="67"/>
      <c r="G40" s="68"/>
    </row>
    <row r="41" spans="1:11" s="39" customFormat="1" ht="10.199999999999999" customHeight="1" x14ac:dyDescent="0.3">
      <c r="A41" s="51"/>
      <c r="B41" s="52"/>
      <c r="C41" s="52"/>
      <c r="D41" s="52"/>
      <c r="E41" s="52"/>
      <c r="F41" s="52"/>
      <c r="G41" s="53"/>
    </row>
    <row r="42" spans="1:11" x14ac:dyDescent="0.2">
      <c r="A42" s="12" t="s">
        <v>37</v>
      </c>
      <c r="B42" s="13" t="s">
        <v>75</v>
      </c>
      <c r="C42" s="13" t="s">
        <v>70</v>
      </c>
      <c r="D42" s="62"/>
      <c r="E42" s="13" t="s">
        <v>38</v>
      </c>
      <c r="F42" s="13" t="s">
        <v>75</v>
      </c>
      <c r="G42" s="33" t="s">
        <v>70</v>
      </c>
    </row>
    <row r="43" spans="1:11" x14ac:dyDescent="0.2">
      <c r="A43" s="21" t="s">
        <v>39</v>
      </c>
      <c r="B43" s="5"/>
      <c r="C43" s="5"/>
      <c r="D43" s="5"/>
      <c r="E43" s="22" t="s">
        <v>39</v>
      </c>
      <c r="F43" s="5"/>
      <c r="G43" s="6"/>
    </row>
    <row r="44" spans="1:11" x14ac:dyDescent="0.2">
      <c r="A44" s="7" t="s">
        <v>40</v>
      </c>
      <c r="B44" s="28">
        <v>0</v>
      </c>
      <c r="C44" s="28">
        <v>0</v>
      </c>
      <c r="D44" s="19"/>
      <c r="E44" s="19" t="s">
        <v>41</v>
      </c>
      <c r="F44" s="28">
        <v>11209703</v>
      </c>
      <c r="G44" s="34">
        <f>12925621+268191</f>
        <v>13193812</v>
      </c>
    </row>
    <row r="45" spans="1:11" x14ac:dyDescent="0.2">
      <c r="A45" s="7" t="s">
        <v>42</v>
      </c>
      <c r="B45" s="28">
        <v>0</v>
      </c>
      <c r="C45" s="28">
        <v>0</v>
      </c>
      <c r="D45" s="19"/>
      <c r="E45" s="19" t="s">
        <v>43</v>
      </c>
      <c r="F45" s="28">
        <v>87144908</v>
      </c>
      <c r="G45" s="34">
        <v>56236845</v>
      </c>
    </row>
    <row r="46" spans="1:11" x14ac:dyDescent="0.2">
      <c r="A46" s="7" t="s">
        <v>44</v>
      </c>
      <c r="B46" s="28">
        <v>311290524</v>
      </c>
      <c r="C46" s="28">
        <v>261238316</v>
      </c>
      <c r="D46" s="19"/>
      <c r="E46" s="19" t="s">
        <v>45</v>
      </c>
      <c r="F46" s="28">
        <v>0</v>
      </c>
      <c r="G46" s="34">
        <v>0</v>
      </c>
    </row>
    <row r="47" spans="1:11" x14ac:dyDescent="0.2">
      <c r="A47" s="7" t="s">
        <v>46</v>
      </c>
      <c r="B47" s="28">
        <v>27581759</v>
      </c>
      <c r="C47" s="28">
        <v>38812352</v>
      </c>
      <c r="D47" s="19"/>
      <c r="E47" s="19"/>
      <c r="F47" s="30"/>
      <c r="G47" s="61"/>
    </row>
    <row r="48" spans="1:11" x14ac:dyDescent="0.2">
      <c r="A48" s="7" t="s">
        <v>86</v>
      </c>
      <c r="B48" s="28">
        <v>10292584</v>
      </c>
      <c r="C48" s="28">
        <v>89274</v>
      </c>
      <c r="D48" s="19"/>
      <c r="E48" s="19"/>
      <c r="F48" s="28">
        <f>SUM(F44:F47)</f>
        <v>98354611</v>
      </c>
      <c r="G48" s="34">
        <f>SUM(G44:G47)</f>
        <v>69430657</v>
      </c>
    </row>
    <row r="49" spans="1:11" x14ac:dyDescent="0.2">
      <c r="A49" s="7" t="s">
        <v>48</v>
      </c>
      <c r="B49" s="28">
        <v>49518468</v>
      </c>
      <c r="C49" s="28">
        <v>33917509</v>
      </c>
      <c r="D49" s="19"/>
      <c r="E49" s="31" t="s">
        <v>49</v>
      </c>
      <c r="F49" s="28"/>
      <c r="G49" s="34"/>
    </row>
    <row r="50" spans="1:11" x14ac:dyDescent="0.2">
      <c r="A50" s="7"/>
      <c r="B50" s="29"/>
      <c r="C50" s="29"/>
      <c r="D50" s="19"/>
      <c r="E50" s="19" t="s">
        <v>50</v>
      </c>
      <c r="F50" s="28">
        <v>1680006</v>
      </c>
      <c r="G50" s="34">
        <v>1795456</v>
      </c>
    </row>
    <row r="51" spans="1:11" x14ac:dyDescent="0.2">
      <c r="A51" s="7"/>
      <c r="B51" s="28">
        <f>SUM(B44:B50)</f>
        <v>398683335</v>
      </c>
      <c r="C51" s="28">
        <f>SUM(C44:C50)</f>
        <v>334057451</v>
      </c>
      <c r="D51" s="19"/>
      <c r="E51" s="19" t="s">
        <v>51</v>
      </c>
      <c r="F51" s="28">
        <v>82326535</v>
      </c>
      <c r="G51" s="34">
        <f>139137235+63759</f>
        <v>139200994</v>
      </c>
    </row>
    <row r="52" spans="1:11" x14ac:dyDescent="0.2">
      <c r="A52" s="7"/>
      <c r="B52" s="28"/>
      <c r="C52" s="28"/>
      <c r="D52" s="19"/>
      <c r="E52" s="19" t="s">
        <v>52</v>
      </c>
      <c r="F52" s="28">
        <v>380559</v>
      </c>
      <c r="G52" s="34">
        <v>0</v>
      </c>
    </row>
    <row r="53" spans="1:11" x14ac:dyDescent="0.2">
      <c r="A53" s="21" t="s">
        <v>49</v>
      </c>
      <c r="B53" s="28"/>
      <c r="C53" s="28"/>
      <c r="D53" s="19"/>
      <c r="E53" s="32" t="s">
        <v>62</v>
      </c>
      <c r="F53" s="28">
        <v>10037558</v>
      </c>
      <c r="G53" s="34">
        <v>15057543</v>
      </c>
    </row>
    <row r="54" spans="1:11" x14ac:dyDescent="0.2">
      <c r="A54" s="7" t="s">
        <v>54</v>
      </c>
      <c r="B54" s="28">
        <f>65839466-B57-B59</f>
        <v>4606044</v>
      </c>
      <c r="C54" s="28">
        <f>10000000+6352102+269153-474037+29935</f>
        <v>16177153</v>
      </c>
      <c r="D54" s="19"/>
      <c r="E54" s="19" t="s">
        <v>53</v>
      </c>
      <c r="F54" s="28">
        <v>281700449</v>
      </c>
      <c r="G54" s="34">
        <v>257636300</v>
      </c>
      <c r="J54" s="20"/>
    </row>
    <row r="55" spans="1:11" x14ac:dyDescent="0.2">
      <c r="A55" s="7" t="s">
        <v>87</v>
      </c>
      <c r="B55" s="28">
        <v>105138140</v>
      </c>
      <c r="C55" s="28">
        <v>0</v>
      </c>
      <c r="D55" s="19"/>
      <c r="E55" s="19" t="s">
        <v>55</v>
      </c>
      <c r="F55" s="28">
        <v>4500036</v>
      </c>
      <c r="G55" s="34">
        <v>5015353</v>
      </c>
    </row>
    <row r="56" spans="1:11" x14ac:dyDescent="0.2">
      <c r="A56" s="7" t="s">
        <v>47</v>
      </c>
      <c r="B56" s="28">
        <f>125938049-B55</f>
        <v>20799909</v>
      </c>
      <c r="C56" s="28">
        <f>5040224+7129799+9615830</f>
        <v>21785853</v>
      </c>
      <c r="D56" s="19"/>
      <c r="E56" s="19" t="s">
        <v>65</v>
      </c>
      <c r="F56" s="28">
        <v>72415008</v>
      </c>
      <c r="G56" s="34">
        <v>64704813</v>
      </c>
      <c r="K56" s="28"/>
    </row>
    <row r="57" spans="1:11" x14ac:dyDescent="0.2">
      <c r="A57" s="27" t="s">
        <v>91</v>
      </c>
      <c r="B57" s="28">
        <v>47660634</v>
      </c>
      <c r="C57" s="28">
        <v>0</v>
      </c>
      <c r="D57" s="19"/>
      <c r="E57" s="19" t="s">
        <v>68</v>
      </c>
      <c r="F57" s="28">
        <v>20714864</v>
      </c>
      <c r="G57" s="34">
        <v>22783061</v>
      </c>
      <c r="K57" s="28"/>
    </row>
    <row r="58" spans="1:11" x14ac:dyDescent="0.2">
      <c r="A58" s="27" t="s">
        <v>72</v>
      </c>
      <c r="B58" s="28">
        <v>0</v>
      </c>
      <c r="C58" s="28">
        <v>117171656</v>
      </c>
      <c r="D58" s="19"/>
      <c r="E58" s="19" t="s">
        <v>89</v>
      </c>
      <c r="F58" s="28">
        <v>26258005</v>
      </c>
      <c r="G58" s="34">
        <v>0</v>
      </c>
      <c r="J58" s="20"/>
      <c r="K58" s="28"/>
    </row>
    <row r="59" spans="1:11" x14ac:dyDescent="0.2">
      <c r="A59" s="7" t="s">
        <v>88</v>
      </c>
      <c r="B59" s="28">
        <v>13572788</v>
      </c>
      <c r="C59" s="28">
        <f>79300213+5505880</f>
        <v>84806093</v>
      </c>
      <c r="D59" s="19"/>
      <c r="E59" s="19" t="s">
        <v>90</v>
      </c>
      <c r="F59" s="29">
        <v>37331052</v>
      </c>
      <c r="G59" s="46">
        <v>0</v>
      </c>
      <c r="K59" s="20"/>
    </row>
    <row r="60" spans="1:11" x14ac:dyDescent="0.2">
      <c r="A60" s="27" t="s">
        <v>66</v>
      </c>
      <c r="B60" s="28">
        <v>47301043</v>
      </c>
      <c r="C60" s="28">
        <v>18022934</v>
      </c>
      <c r="D60" s="19"/>
      <c r="E60" s="19"/>
      <c r="F60" s="28">
        <f>SUM(F50:F59)</f>
        <v>537344072</v>
      </c>
      <c r="G60" s="34">
        <f>SUM(G50:G59)</f>
        <v>506193520</v>
      </c>
    </row>
    <row r="61" spans="1:11" x14ac:dyDescent="0.2">
      <c r="A61" s="7" t="s">
        <v>55</v>
      </c>
      <c r="B61" s="29">
        <v>69625398</v>
      </c>
      <c r="C61" s="29">
        <v>3012507</v>
      </c>
      <c r="D61" s="19"/>
      <c r="E61" s="19"/>
      <c r="F61" s="28"/>
      <c r="G61" s="34"/>
    </row>
    <row r="62" spans="1:11" x14ac:dyDescent="0.2">
      <c r="A62" s="7"/>
      <c r="B62" s="28">
        <f>SUM(B54:B61)</f>
        <v>308703956</v>
      </c>
      <c r="C62" s="28">
        <f>SUM(C54:C61)</f>
        <v>260976196</v>
      </c>
      <c r="D62" s="5"/>
      <c r="E62" s="5" t="s">
        <v>56</v>
      </c>
      <c r="F62" s="28">
        <v>71688608</v>
      </c>
      <c r="G62" s="34">
        <v>19409470</v>
      </c>
    </row>
    <row r="63" spans="1:11" x14ac:dyDescent="0.2">
      <c r="A63" s="7"/>
      <c r="B63" s="15"/>
      <c r="C63" s="15"/>
      <c r="D63" s="5"/>
      <c r="E63" s="5"/>
      <c r="F63" s="5"/>
      <c r="G63" s="6"/>
    </row>
    <row r="64" spans="1:11" x14ac:dyDescent="0.2">
      <c r="A64" s="7" t="s">
        <v>57</v>
      </c>
      <c r="B64" s="35">
        <f>+B51+B62</f>
        <v>707387291</v>
      </c>
      <c r="C64" s="35">
        <f>+C51+C62</f>
        <v>595033647</v>
      </c>
      <c r="D64" s="5"/>
      <c r="E64" s="5" t="s">
        <v>58</v>
      </c>
      <c r="F64" s="35">
        <f>+F48+F60+F62</f>
        <v>707387291</v>
      </c>
      <c r="G64" s="36">
        <f>+G48+G60+G62</f>
        <v>595033647</v>
      </c>
      <c r="H64" s="20">
        <f>+B64-F64</f>
        <v>0</v>
      </c>
      <c r="I64" s="20">
        <f>+C64-G64</f>
        <v>0</v>
      </c>
      <c r="J64" s="20"/>
      <c r="K64" s="20"/>
    </row>
    <row r="65" spans="1:9" x14ac:dyDescent="0.2">
      <c r="A65" s="7"/>
      <c r="B65" s="15"/>
      <c r="C65" s="15"/>
      <c r="D65" s="5"/>
      <c r="E65" s="5"/>
      <c r="F65" s="15"/>
      <c r="G65" s="16"/>
    </row>
    <row r="66" spans="1:9" x14ac:dyDescent="0.2">
      <c r="A66" s="7"/>
      <c r="B66" s="15"/>
      <c r="C66" s="15"/>
      <c r="D66" s="5"/>
      <c r="E66" s="5"/>
      <c r="F66" s="15"/>
      <c r="G66" s="16"/>
    </row>
    <row r="67" spans="1:9" x14ac:dyDescent="0.2">
      <c r="A67" s="7"/>
      <c r="B67" s="15"/>
      <c r="C67" s="15"/>
      <c r="D67" s="5"/>
      <c r="E67" s="5"/>
      <c r="F67" s="15"/>
      <c r="G67" s="16"/>
    </row>
    <row r="68" spans="1:9" x14ac:dyDescent="0.2">
      <c r="A68" s="7"/>
      <c r="B68" s="15"/>
      <c r="C68" s="15"/>
      <c r="D68" s="5"/>
      <c r="E68" s="5"/>
      <c r="F68" s="15"/>
      <c r="G68" s="16"/>
    </row>
    <row r="69" spans="1:9" x14ac:dyDescent="0.2">
      <c r="A69" s="7"/>
      <c r="B69" s="15"/>
      <c r="C69" s="15"/>
      <c r="D69" s="5"/>
      <c r="E69" s="5"/>
      <c r="F69" s="15"/>
      <c r="G69" s="16"/>
    </row>
    <row r="70" spans="1:9" x14ac:dyDescent="0.2">
      <c r="A70" s="7"/>
      <c r="B70" s="50"/>
      <c r="C70" s="15"/>
      <c r="D70" s="5"/>
      <c r="E70" s="25"/>
      <c r="F70" s="25"/>
      <c r="G70" s="26"/>
    </row>
    <row r="71" spans="1:9" x14ac:dyDescent="0.2">
      <c r="A71" s="69" t="s">
        <v>79</v>
      </c>
      <c r="B71" s="70"/>
      <c r="C71" s="70"/>
      <c r="D71" s="25"/>
      <c r="E71" s="73" t="s">
        <v>80</v>
      </c>
      <c r="F71" s="73"/>
      <c r="G71" s="74"/>
      <c r="H71" s="55"/>
    </row>
    <row r="72" spans="1:9" x14ac:dyDescent="0.2">
      <c r="A72" s="71" t="s">
        <v>74</v>
      </c>
      <c r="B72" s="72"/>
      <c r="C72" s="72"/>
      <c r="D72" s="25"/>
      <c r="E72" s="72" t="s">
        <v>81</v>
      </c>
      <c r="F72" s="72"/>
      <c r="G72" s="75"/>
      <c r="H72" s="56"/>
    </row>
    <row r="73" spans="1:9" x14ac:dyDescent="0.2">
      <c r="A73" s="54"/>
      <c r="B73" s="25"/>
      <c r="C73" s="25"/>
      <c r="D73" s="25"/>
      <c r="E73" s="25"/>
      <c r="F73" s="25"/>
      <c r="G73" s="26"/>
      <c r="H73" s="24"/>
      <c r="I73" s="24"/>
    </row>
    <row r="74" spans="1:9" x14ac:dyDescent="0.2">
      <c r="A74" s="7" t="s">
        <v>78</v>
      </c>
      <c r="B74" s="25"/>
      <c r="C74" s="25"/>
      <c r="D74" s="25"/>
      <c r="E74" s="25"/>
      <c r="F74" s="25"/>
      <c r="G74" s="26"/>
      <c r="H74" s="24"/>
      <c r="I74" s="24"/>
    </row>
    <row r="75" spans="1:9" x14ac:dyDescent="0.2">
      <c r="A75" s="57" t="s">
        <v>82</v>
      </c>
      <c r="B75" s="25"/>
      <c r="C75" s="25"/>
      <c r="D75" s="25"/>
      <c r="E75" s="25"/>
      <c r="F75" s="25"/>
      <c r="G75" s="26"/>
      <c r="H75" s="24"/>
      <c r="I75" s="24"/>
    </row>
    <row r="76" spans="1:9" x14ac:dyDescent="0.2">
      <c r="A76" s="58" t="s">
        <v>83</v>
      </c>
      <c r="B76" s="40"/>
      <c r="C76" s="40"/>
      <c r="D76" s="40"/>
      <c r="E76" s="40"/>
      <c r="F76" s="40"/>
      <c r="G76" s="41"/>
      <c r="H76" s="24"/>
      <c r="I76" s="24"/>
    </row>
  </sheetData>
  <mergeCells count="6">
    <mergeCell ref="A6:G6"/>
    <mergeCell ref="A40:G40"/>
    <mergeCell ref="A71:C71"/>
    <mergeCell ref="A72:C72"/>
    <mergeCell ref="E71:G71"/>
    <mergeCell ref="E72:G72"/>
  </mergeCells>
  <phoneticPr fontId="0" type="noConversion"/>
  <pageMargins left="0.59055118110236227" right="0" top="0.35433070866141736" bottom="0.19685039370078741" header="0" footer="0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Consolidado 31Dic18</vt:lpstr>
      <vt:lpstr>Hoja3</vt:lpstr>
      <vt:lpstr>'Consolidado 31Dic18'!Área_de_impresión</vt:lpstr>
    </vt:vector>
  </TitlesOfParts>
  <Company>agsch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elatham</dc:creator>
  <cp:lastModifiedBy>elatham</cp:lastModifiedBy>
  <cp:lastPrinted>2019-04-30T16:47:34Z</cp:lastPrinted>
  <dcterms:created xsi:type="dcterms:W3CDTF">2013-07-01T21:51:11Z</dcterms:created>
  <dcterms:modified xsi:type="dcterms:W3CDTF">2019-04-30T16:50:57Z</dcterms:modified>
</cp:coreProperties>
</file>